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14175" windowHeight="9660" activeTab="1"/>
  </bookViews>
  <sheets>
    <sheet name="Qs Allowable Group Capacity" sheetId="3" r:id="rId1"/>
    <sheet name="Unconfined Compression Qu" sheetId="1" r:id="rId2"/>
    <sheet name="Pile Spacing" sheetId="2" r:id="rId3"/>
  </sheets>
  <calcPr calcId="124519"/>
</workbook>
</file>

<file path=xl/calcChain.xml><?xml version="1.0" encoding="utf-8"?>
<calcChain xmlns="http://schemas.openxmlformats.org/spreadsheetml/2006/main">
  <c r="D11" i="1"/>
  <c r="F11" s="1"/>
  <c r="F12" s="1"/>
  <c r="A6"/>
  <c r="A7" s="1"/>
  <c r="A8" s="1"/>
  <c r="A9" s="1"/>
  <c r="A10" s="1"/>
  <c r="A5"/>
  <c r="A4"/>
  <c r="A3"/>
  <c r="D18" i="3"/>
  <c r="B18"/>
  <c r="J11"/>
  <c r="J10"/>
  <c r="J9"/>
  <c r="D17" s="1"/>
  <c r="J6"/>
  <c r="C15" i="1"/>
  <c r="H9" i="2"/>
  <c r="D10" i="1"/>
  <c r="D9"/>
  <c r="D8"/>
  <c r="D7"/>
  <c r="D6"/>
  <c r="D5"/>
  <c r="D4"/>
  <c r="D3"/>
  <c r="D13" l="1"/>
  <c r="J8" i="3"/>
  <c r="B17" s="1"/>
  <c r="F17" s="1"/>
  <c r="B20" s="1"/>
</calcChain>
</file>

<file path=xl/sharedStrings.xml><?xml version="1.0" encoding="utf-8"?>
<sst xmlns="http://schemas.openxmlformats.org/spreadsheetml/2006/main" count="78" uniqueCount="54">
  <si>
    <t>Log Boring #1</t>
  </si>
  <si>
    <t>Qu</t>
  </si>
  <si>
    <t>#/sf</t>
  </si>
  <si>
    <t>Space = Center to Center spacing of piles (ft)</t>
  </si>
  <si>
    <r>
      <t>Space = 0.05 L</t>
    </r>
    <r>
      <rPr>
        <vertAlign val="subscript"/>
        <sz val="11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+ 0.0125 L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 xml:space="preserve"> + 0.0125 L</t>
    </r>
    <r>
      <rPr>
        <vertAlign val="subscript"/>
        <sz val="11"/>
        <color theme="1"/>
        <rFont val="Times New Roman"/>
        <family val="1"/>
      </rPr>
      <t>3</t>
    </r>
    <r>
      <rPr>
        <sz val="11"/>
        <color theme="1"/>
        <rFont val="Times New Roman"/>
        <family val="1"/>
      </rPr>
      <t xml:space="preserve">   (Minimum of 3.0 ft)</t>
    </r>
  </si>
  <si>
    <r>
      <t>L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= Pile Penetration in ft up to 100ft</t>
    </r>
  </si>
  <si>
    <r>
      <t>L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= Pile penetration in ft from 101 to 200 ft</t>
    </r>
  </si>
  <si>
    <r>
      <t>L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= Pile penetration in ft from 201 to 300 ft</t>
    </r>
  </si>
  <si>
    <t>Space =</t>
  </si>
  <si>
    <t>x</t>
  </si>
  <si>
    <t>=</t>
  </si>
  <si>
    <t>ft o.c.</t>
  </si>
  <si>
    <t>Allowable Group Capacity</t>
  </si>
  <si>
    <t>P x L x c</t>
  </si>
  <si>
    <t>+</t>
  </si>
  <si>
    <t>2.6qu (1 + 0.2 w/b) A</t>
  </si>
  <si>
    <t>FSF</t>
  </si>
  <si>
    <t>FSB</t>
  </si>
  <si>
    <r>
      <t>q</t>
    </r>
    <r>
      <rPr>
        <vertAlign val="subscript"/>
        <sz val="11"/>
        <color theme="1"/>
        <rFont val="Calibri"/>
        <family val="2"/>
        <scheme val="minor"/>
      </rPr>
      <t>u</t>
    </r>
    <r>
      <rPr>
        <sz val="11"/>
        <color theme="1"/>
        <rFont val="Calibri"/>
        <family val="2"/>
        <scheme val="minor"/>
      </rPr>
      <t xml:space="preserve"> = </t>
    </r>
  </si>
  <si>
    <t>P</t>
  </si>
  <si>
    <t xml:space="preserve">L </t>
  </si>
  <si>
    <t xml:space="preserve">c </t>
  </si>
  <si>
    <r>
      <t>q</t>
    </r>
    <r>
      <rPr>
        <vertAlign val="subscript"/>
        <sz val="11"/>
        <color theme="1"/>
        <rFont val="Calibri"/>
        <family val="2"/>
        <scheme val="minor"/>
      </rPr>
      <t>u</t>
    </r>
    <r>
      <rPr>
        <sz val="11"/>
        <color theme="1"/>
        <rFont val="Calibri"/>
        <family val="2"/>
        <scheme val="minor"/>
      </rPr>
      <t xml:space="preserve"> </t>
    </r>
  </si>
  <si>
    <t xml:space="preserve">w </t>
  </si>
  <si>
    <t xml:space="preserve">b </t>
  </si>
  <si>
    <t>A</t>
  </si>
  <si>
    <t xml:space="preserve">FSF </t>
  </si>
  <si>
    <t xml:space="preserve">FSB </t>
  </si>
  <si>
    <t xml:space="preserve"> = Perimeter distance of pile group (ft)</t>
  </si>
  <si>
    <t xml:space="preserve"> = Lenth of pile (ft)</t>
  </si>
  <si>
    <t xml:space="preserve"> = Unconfined compressive strength of soils below pile tips (#/sf)</t>
  </si>
  <si>
    <t xml:space="preserve"> = width of base of pile group (ft)</t>
  </si>
  <si>
    <t xml:space="preserve"> = Length of base of pile group (ft)</t>
  </si>
  <si>
    <t xml:space="preserve"> = Factor of safety for friction area = 2</t>
  </si>
  <si>
    <t xml:space="preserve"> = Factor of safety for base area = 3</t>
  </si>
  <si>
    <t>ft</t>
  </si>
  <si>
    <r>
      <t xml:space="preserve"> = Average (weighted) shear strength (1/2 q</t>
    </r>
    <r>
      <rPr>
        <vertAlign val="subscript"/>
        <sz val="11"/>
        <color theme="1"/>
        <rFont val="Calibri"/>
        <family val="2"/>
        <scheme val="minor"/>
      </rPr>
      <t>u</t>
    </r>
    <r>
      <rPr>
        <sz val="11"/>
        <color theme="1"/>
        <rFont val="Calibri"/>
        <family val="2"/>
        <scheme val="minor"/>
      </rPr>
      <t>) of soil throught out pile lentrh (#/sf)</t>
    </r>
  </si>
  <si>
    <t xml:space="preserve"> = Base area of pile group (sf)</t>
  </si>
  <si>
    <r>
      <t>Q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 xml:space="preserve"> = </t>
    </r>
  </si>
  <si>
    <r>
      <t>Q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 xml:space="preserve"> =</t>
    </r>
  </si>
  <si>
    <t>Average</t>
  </si>
  <si>
    <t xml:space="preserve">Total </t>
  </si>
  <si>
    <r>
      <t>#</t>
    </r>
    <r>
      <rPr>
        <vertAlign val="subscript"/>
        <sz val="11"/>
        <color theme="1"/>
        <rFont val="Calibri"/>
        <family val="2"/>
        <scheme val="minor"/>
      </rPr>
      <t>s</t>
    </r>
  </si>
  <si>
    <r>
      <t>Q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 xml:space="preserve">  tons =</t>
    </r>
  </si>
  <si>
    <t>psf</t>
  </si>
  <si>
    <t>ton/sf</t>
  </si>
  <si>
    <t xml:space="preserve"> </t>
  </si>
  <si>
    <t>tons with a Safety Factor of 2</t>
  </si>
  <si>
    <t>Thickness</t>
  </si>
  <si>
    <t>Depth(ft)</t>
  </si>
  <si>
    <t>will also provide some support.</t>
  </si>
  <si>
    <t xml:space="preserve">   There is 12 feet of structural fill above the natural grade, therefore a pile </t>
  </si>
  <si>
    <t xml:space="preserve">   The pile cap will be doweled into the slab and addition support from the slab</t>
  </si>
  <si>
    <t xml:space="preserve">will obtain 10' of good support before obtaining support from Log Boring #1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</si>
</sst>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vertAlign val="subscript"/>
      <sz val="11"/>
      <color theme="1"/>
      <name val="Times New Roman"/>
      <family val="1"/>
    </font>
    <font>
      <vertAlign val="subscript"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0"/>
  <sheetViews>
    <sheetView workbookViewId="0">
      <selection activeCell="D18" sqref="D18"/>
    </sheetView>
  </sheetViews>
  <sheetFormatPr defaultRowHeight="15"/>
  <cols>
    <col min="4" max="4" width="19.85546875" customWidth="1"/>
  </cols>
  <sheetData>
    <row r="1" spans="1:11">
      <c r="A1" t="s">
        <v>12</v>
      </c>
    </row>
    <row r="3" spans="1:11" ht="18.75">
      <c r="A3" s="4" t="s">
        <v>39</v>
      </c>
      <c r="B3" s="2" t="s">
        <v>13</v>
      </c>
      <c r="C3" s="7" t="s">
        <v>14</v>
      </c>
      <c r="D3" s="2" t="s">
        <v>15</v>
      </c>
    </row>
    <row r="4" spans="1:11">
      <c r="B4" s="3" t="s">
        <v>16</v>
      </c>
      <c r="C4" s="7"/>
      <c r="D4" s="3" t="s">
        <v>17</v>
      </c>
    </row>
    <row r="6" spans="1:11">
      <c r="A6" s="3" t="s">
        <v>19</v>
      </c>
      <c r="B6" s="6" t="s">
        <v>28</v>
      </c>
      <c r="C6" s="6"/>
      <c r="D6" s="6"/>
      <c r="E6" s="6"/>
      <c r="F6" s="6"/>
      <c r="G6" s="6"/>
      <c r="H6" s="6"/>
      <c r="I6" s="3" t="s">
        <v>10</v>
      </c>
      <c r="J6">
        <f>'Pile Spacing'!H9*3</f>
        <v>11.25</v>
      </c>
      <c r="K6" t="s">
        <v>35</v>
      </c>
    </row>
    <row r="7" spans="1:11">
      <c r="A7" s="3" t="s">
        <v>20</v>
      </c>
      <c r="B7" s="6" t="s">
        <v>29</v>
      </c>
      <c r="C7" s="6"/>
      <c r="D7" s="6"/>
      <c r="E7" s="6"/>
      <c r="F7" s="6"/>
      <c r="G7" s="6"/>
      <c r="H7" s="6"/>
      <c r="I7" s="3" t="s">
        <v>10</v>
      </c>
      <c r="J7">
        <v>25</v>
      </c>
      <c r="K7" t="s">
        <v>35</v>
      </c>
    </row>
    <row r="8" spans="1:11" ht="18">
      <c r="A8" s="3" t="s">
        <v>21</v>
      </c>
      <c r="B8" s="6" t="s">
        <v>36</v>
      </c>
      <c r="C8" s="6"/>
      <c r="D8" s="6"/>
      <c r="E8" s="6"/>
      <c r="F8" s="6"/>
      <c r="G8" s="6"/>
      <c r="H8" s="6"/>
      <c r="I8" s="3" t="s">
        <v>10</v>
      </c>
      <c r="J8">
        <f>0.5*J9</f>
        <v>1382.5</v>
      </c>
    </row>
    <row r="9" spans="1:11" ht="18">
      <c r="A9" s="3" t="s">
        <v>22</v>
      </c>
      <c r="B9" s="6" t="s">
        <v>30</v>
      </c>
      <c r="C9" s="6"/>
      <c r="D9" s="6"/>
      <c r="E9" s="6"/>
      <c r="F9" s="6"/>
      <c r="G9" s="6"/>
      <c r="H9" s="6"/>
      <c r="I9" s="3" t="s">
        <v>10</v>
      </c>
      <c r="J9">
        <f>'Unconfined Compression Qu'!C15</f>
        <v>2765</v>
      </c>
    </row>
    <row r="10" spans="1:11">
      <c r="A10" s="3" t="s">
        <v>23</v>
      </c>
      <c r="B10" s="6" t="s">
        <v>31</v>
      </c>
      <c r="C10" s="6"/>
      <c r="D10" s="6"/>
      <c r="E10" s="6"/>
      <c r="F10" s="6"/>
      <c r="G10" s="6"/>
      <c r="H10" s="6"/>
      <c r="I10" s="3" t="s">
        <v>10</v>
      </c>
      <c r="J10">
        <f>'Pile Spacing'!H9</f>
        <v>3.75</v>
      </c>
    </row>
    <row r="11" spans="1:11">
      <c r="A11" s="3" t="s">
        <v>24</v>
      </c>
      <c r="B11" s="6" t="s">
        <v>32</v>
      </c>
      <c r="C11" s="6"/>
      <c r="D11" s="6"/>
      <c r="E11" s="6"/>
      <c r="F11" s="6"/>
      <c r="G11" s="6"/>
      <c r="H11" s="6"/>
      <c r="I11" s="3" t="s">
        <v>10</v>
      </c>
      <c r="J11">
        <f>'Pile Spacing'!H9</f>
        <v>3.75</v>
      </c>
    </row>
    <row r="12" spans="1:11">
      <c r="A12" s="3" t="s">
        <v>25</v>
      </c>
      <c r="B12" s="6" t="s">
        <v>37</v>
      </c>
      <c r="C12" s="6"/>
      <c r="D12" s="6"/>
      <c r="E12" s="6"/>
      <c r="F12" s="6"/>
      <c r="G12" s="6"/>
      <c r="H12" s="6"/>
      <c r="I12" s="3" t="s">
        <v>10</v>
      </c>
      <c r="J12">
        <v>7</v>
      </c>
    </row>
    <row r="13" spans="1:11">
      <c r="A13" s="3" t="s">
        <v>26</v>
      </c>
      <c r="B13" s="6" t="s">
        <v>33</v>
      </c>
      <c r="C13" s="6"/>
      <c r="D13" s="6"/>
      <c r="E13" s="6"/>
      <c r="F13" s="6"/>
      <c r="G13" s="6"/>
      <c r="H13" s="6"/>
      <c r="I13" s="3" t="s">
        <v>10</v>
      </c>
      <c r="J13">
        <v>2</v>
      </c>
    </row>
    <row r="14" spans="1:11">
      <c r="A14" s="3" t="s">
        <v>27</v>
      </c>
      <c r="B14" s="6" t="s">
        <v>34</v>
      </c>
      <c r="C14" s="6"/>
      <c r="D14" s="6"/>
      <c r="E14" s="6"/>
      <c r="F14" s="6"/>
      <c r="G14" s="6"/>
      <c r="H14" s="6"/>
      <c r="I14" s="3" t="s">
        <v>10</v>
      </c>
      <c r="J14">
        <v>3</v>
      </c>
    </row>
    <row r="17" spans="1:7" ht="18.75">
      <c r="A17" t="s">
        <v>38</v>
      </c>
      <c r="B17" s="2">
        <f>(J6*J7*J8)</f>
        <v>388828.125</v>
      </c>
      <c r="C17" s="7" t="s">
        <v>14</v>
      </c>
      <c r="D17" s="5">
        <f>2.6*J9*(1+(0.2*J10/J11))*J12</f>
        <v>60387.599999999991</v>
      </c>
      <c r="E17" s="7" t="s">
        <v>10</v>
      </c>
      <c r="F17" s="7">
        <f>(B17/B18) + (D17/D18)</f>
        <v>214543.26250000001</v>
      </c>
      <c r="G17" s="7" t="s">
        <v>42</v>
      </c>
    </row>
    <row r="18" spans="1:7">
      <c r="B18" s="3">
        <f>J13</f>
        <v>2</v>
      </c>
      <c r="C18" s="7"/>
      <c r="D18" s="3">
        <f>J14</f>
        <v>3</v>
      </c>
      <c r="E18" s="7"/>
      <c r="F18" s="7"/>
      <c r="G18" s="7"/>
    </row>
    <row r="20" spans="1:7" ht="18">
      <c r="A20" t="s">
        <v>43</v>
      </c>
      <c r="B20">
        <f>F17/2000</f>
        <v>107.27163125000001</v>
      </c>
    </row>
  </sheetData>
  <mergeCells count="14">
    <mergeCell ref="B12:H12"/>
    <mergeCell ref="B13:H13"/>
    <mergeCell ref="B14:H14"/>
    <mergeCell ref="C3:C4"/>
    <mergeCell ref="C17:C18"/>
    <mergeCell ref="E17:E18"/>
    <mergeCell ref="F17:F18"/>
    <mergeCell ref="G17:G18"/>
    <mergeCell ref="B6:H6"/>
    <mergeCell ref="B7:H7"/>
    <mergeCell ref="B8:H8"/>
    <mergeCell ref="B9:H9"/>
    <mergeCell ref="B10:H10"/>
    <mergeCell ref="B11:H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1"/>
  <sheetViews>
    <sheetView tabSelected="1" workbookViewId="0">
      <selection activeCell="D12" sqref="D12"/>
    </sheetView>
  </sheetViews>
  <sheetFormatPr defaultRowHeight="15"/>
  <sheetData>
    <row r="1" spans="1:7">
      <c r="A1" t="s">
        <v>0</v>
      </c>
    </row>
    <row r="2" spans="1:7">
      <c r="A2" t="s">
        <v>49</v>
      </c>
      <c r="B2" t="s">
        <v>1</v>
      </c>
      <c r="C2" t="s">
        <v>48</v>
      </c>
      <c r="D2" t="s">
        <v>2</v>
      </c>
    </row>
    <row r="3" spans="1:7">
      <c r="A3">
        <f>C3</f>
        <v>1.5</v>
      </c>
      <c r="B3">
        <v>560</v>
      </c>
      <c r="C3">
        <v>1.5</v>
      </c>
      <c r="D3">
        <f>B3*C3</f>
        <v>840</v>
      </c>
      <c r="E3" t="s">
        <v>44</v>
      </c>
    </row>
    <row r="4" spans="1:7">
      <c r="A4">
        <f>A3+C4</f>
        <v>5.5</v>
      </c>
      <c r="B4">
        <v>775</v>
      </c>
      <c r="C4">
        <v>4</v>
      </c>
      <c r="D4">
        <f t="shared" ref="D4:D10" si="0">B4*C4</f>
        <v>3100</v>
      </c>
      <c r="E4" t="s">
        <v>44</v>
      </c>
    </row>
    <row r="5" spans="1:7">
      <c r="A5">
        <f t="shared" ref="A5:A10" si="1">A4+C5</f>
        <v>6.5</v>
      </c>
      <c r="B5">
        <v>1285</v>
      </c>
      <c r="C5">
        <v>1</v>
      </c>
      <c r="D5">
        <f t="shared" si="0"/>
        <v>1285</v>
      </c>
      <c r="E5" t="s">
        <v>44</v>
      </c>
    </row>
    <row r="6" spans="1:7">
      <c r="A6">
        <f t="shared" si="1"/>
        <v>10.5</v>
      </c>
      <c r="B6">
        <v>1225</v>
      </c>
      <c r="C6">
        <v>4</v>
      </c>
      <c r="D6">
        <f t="shared" si="0"/>
        <v>4900</v>
      </c>
      <c r="E6" t="s">
        <v>44</v>
      </c>
    </row>
    <row r="7" spans="1:7">
      <c r="A7">
        <f t="shared" si="1"/>
        <v>13</v>
      </c>
      <c r="B7">
        <v>1810</v>
      </c>
      <c r="C7">
        <v>2.5</v>
      </c>
      <c r="D7">
        <f t="shared" si="0"/>
        <v>4525</v>
      </c>
      <c r="E7" t="s">
        <v>44</v>
      </c>
    </row>
    <row r="8" spans="1:7">
      <c r="A8">
        <f t="shared" si="1"/>
        <v>17</v>
      </c>
      <c r="B8">
        <v>1370</v>
      </c>
      <c r="C8">
        <v>4</v>
      </c>
      <c r="D8">
        <f t="shared" si="0"/>
        <v>5480</v>
      </c>
      <c r="E8" t="s">
        <v>44</v>
      </c>
    </row>
    <row r="9" spans="1:7">
      <c r="A9">
        <f t="shared" si="1"/>
        <v>22</v>
      </c>
      <c r="B9">
        <v>2570</v>
      </c>
      <c r="C9">
        <v>5</v>
      </c>
      <c r="D9">
        <f t="shared" si="0"/>
        <v>12850</v>
      </c>
      <c r="E9" t="s">
        <v>44</v>
      </c>
    </row>
    <row r="10" spans="1:7">
      <c r="A10">
        <f t="shared" si="1"/>
        <v>25</v>
      </c>
      <c r="B10">
        <v>2765</v>
      </c>
      <c r="C10">
        <v>3</v>
      </c>
      <c r="D10">
        <f t="shared" si="0"/>
        <v>8295</v>
      </c>
      <c r="E10" t="s">
        <v>44</v>
      </c>
    </row>
    <row r="11" spans="1:7">
      <c r="B11" t="s">
        <v>41</v>
      </c>
      <c r="C11" s="3" t="s">
        <v>10</v>
      </c>
      <c r="D11">
        <f>(D3*1.5)+(D4*C4)+(D5*C5)+(D6*C6)+(D7*C7)+(D8*C8)+(D9+C9)+(D10*C10)</f>
        <v>105517.5</v>
      </c>
      <c r="E11" t="s">
        <v>44</v>
      </c>
      <c r="F11">
        <f>D11/2000</f>
        <v>52.758749999999999</v>
      </c>
      <c r="G11" t="s">
        <v>45</v>
      </c>
    </row>
    <row r="12" spans="1:7">
      <c r="F12">
        <f>F11/2</f>
        <v>26.379375</v>
      </c>
      <c r="G12" t="s">
        <v>47</v>
      </c>
    </row>
    <row r="13" spans="1:7">
      <c r="B13" t="s">
        <v>40</v>
      </c>
      <c r="C13" s="3" t="s">
        <v>10</v>
      </c>
      <c r="D13">
        <f>D11/25</f>
        <v>4220.7</v>
      </c>
      <c r="F13" t="s">
        <v>46</v>
      </c>
    </row>
    <row r="15" spans="1:7" ht="18">
      <c r="B15" t="s">
        <v>18</v>
      </c>
      <c r="C15">
        <f>B10</f>
        <v>2765</v>
      </c>
      <c r="D15" t="s">
        <v>2</v>
      </c>
    </row>
    <row r="18" spans="1:1">
      <c r="A18" t="s">
        <v>51</v>
      </c>
    </row>
    <row r="19" spans="1:1">
      <c r="A19" t="s">
        <v>53</v>
      </c>
    </row>
    <row r="20" spans="1:1">
      <c r="A20" t="s">
        <v>52</v>
      </c>
    </row>
    <row r="21" spans="1:1">
      <c r="A21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9"/>
  <sheetViews>
    <sheetView workbookViewId="0">
      <selection activeCell="A10" sqref="A10"/>
    </sheetView>
  </sheetViews>
  <sheetFormatPr defaultRowHeight="15"/>
  <sheetData>
    <row r="1" spans="1:9" ht="16.5">
      <c r="A1" s="1" t="s">
        <v>4</v>
      </c>
    </row>
    <row r="2" spans="1:9">
      <c r="A2" t="s">
        <v>3</v>
      </c>
    </row>
    <row r="4" spans="1:9" ht="18">
      <c r="A4" t="s">
        <v>5</v>
      </c>
    </row>
    <row r="5" spans="1:9" ht="18">
      <c r="A5" t="s">
        <v>6</v>
      </c>
    </row>
    <row r="6" spans="1:9" ht="18">
      <c r="A6" t="s">
        <v>7</v>
      </c>
    </row>
    <row r="9" spans="1:9">
      <c r="A9" t="s">
        <v>8</v>
      </c>
      <c r="B9">
        <v>0.05</v>
      </c>
      <c r="C9" t="s">
        <v>9</v>
      </c>
      <c r="D9">
        <v>25</v>
      </c>
      <c r="E9" t="s">
        <v>9</v>
      </c>
      <c r="F9">
        <v>3</v>
      </c>
      <c r="G9" t="s">
        <v>10</v>
      </c>
      <c r="H9">
        <f>B9*D9*F9</f>
        <v>3.75</v>
      </c>
      <c r="I9" t="s">
        <v>11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Qs Allowable Group Capacity</vt:lpstr>
      <vt:lpstr>Unconfined Compression Qu</vt:lpstr>
      <vt:lpstr>Pile Spacing</vt:lpstr>
    </vt:vector>
  </TitlesOfParts>
  <Company>Dammon Engineering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2015-05-05T15:15:04Z</dcterms:created>
  <dcterms:modified xsi:type="dcterms:W3CDTF">2015-05-12T20:42:25Z</dcterms:modified>
</cp:coreProperties>
</file>