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80" windowWidth="16380" windowHeight="8190" activeTab="3"/>
  </bookViews>
  <sheets>
    <sheet name="MWFRS Method 2 (Fig 28.6-1)" sheetId="7" r:id="rId1"/>
    <sheet name="Interpolating" sheetId="6" r:id="rId2"/>
    <sheet name="Load Combinations" sheetId="8" r:id="rId3"/>
    <sheet name="Hurricane Straps" sheetId="9" r:id="rId4"/>
  </sheets>
  <definedNames>
    <definedName name="_xlnm.Print_Area" localSheetId="1">Interpolating!$A$1:$M$46</definedName>
  </definedNames>
  <calcPr calcId="124519"/>
</workbook>
</file>

<file path=xl/calcChain.xml><?xml version="1.0" encoding="utf-8"?>
<calcChain xmlns="http://schemas.openxmlformats.org/spreadsheetml/2006/main">
  <c r="G6" i="9"/>
  <c r="G5"/>
  <c r="G4"/>
  <c r="M25" i="6"/>
  <c r="L25"/>
  <c r="K25"/>
  <c r="J25"/>
  <c r="I25"/>
  <c r="I28" s="1"/>
  <c r="I38" s="1"/>
  <c r="H25"/>
  <c r="H28" s="1"/>
  <c r="H38" s="1"/>
  <c r="G25"/>
  <c r="F25"/>
  <c r="E25"/>
  <c r="E28" s="1"/>
  <c r="E38" s="1"/>
  <c r="D25"/>
  <c r="D28" s="1"/>
  <c r="D38" s="1"/>
  <c r="M24"/>
  <c r="L24"/>
  <c r="K24"/>
  <c r="J24"/>
  <c r="I24"/>
  <c r="H24"/>
  <c r="G24"/>
  <c r="F24"/>
  <c r="E24"/>
  <c r="D24"/>
  <c r="G24" i="8"/>
  <c r="G19"/>
  <c r="G28"/>
  <c r="G29"/>
  <c r="G17"/>
  <c r="G16"/>
  <c r="G15"/>
  <c r="G27"/>
  <c r="G26"/>
  <c r="G25"/>
  <c r="G23"/>
  <c r="G22"/>
  <c r="G21"/>
  <c r="G20"/>
  <c r="G18"/>
  <c r="G14"/>
  <c r="L28" i="6" l="1"/>
  <c r="L38" s="1"/>
  <c r="K28"/>
  <c r="K38" s="1"/>
  <c r="G28"/>
  <c r="G38" s="1"/>
  <c r="F28"/>
  <c r="F38" s="1"/>
  <c r="J28"/>
  <c r="J38" s="1"/>
  <c r="M28"/>
  <c r="M38" s="1"/>
</calcChain>
</file>

<file path=xl/sharedStrings.xml><?xml version="1.0" encoding="utf-8"?>
<sst xmlns="http://schemas.openxmlformats.org/spreadsheetml/2006/main" count="193" uniqueCount="100">
  <si>
    <t>Interpolating Wind Speeds</t>
  </si>
  <si>
    <t>Basic Wind Speed</t>
  </si>
  <si>
    <t>Roof Angle</t>
  </si>
  <si>
    <t>A</t>
  </si>
  <si>
    <t>B</t>
  </si>
  <si>
    <t>C</t>
  </si>
  <si>
    <t>D</t>
  </si>
  <si>
    <t>E</t>
  </si>
  <si>
    <t>F</t>
  </si>
  <si>
    <t>G</t>
  </si>
  <si>
    <t>H</t>
  </si>
  <si>
    <t>Eoh</t>
  </si>
  <si>
    <t>Goh</t>
  </si>
  <si>
    <t>Overhangs</t>
  </si>
  <si>
    <t xml:space="preserve"> </t>
  </si>
  <si>
    <t>Adjusted Wind Pressure Ps</t>
  </si>
  <si>
    <t>Horizontal Pressures, Ps (psf)</t>
  </si>
  <si>
    <t>Vertical Pressures, Ps (psf)</t>
  </si>
  <si>
    <r>
      <t>Vertical Pressures, P</t>
    </r>
    <r>
      <rPr>
        <vertAlign val="subscript"/>
        <sz val="10"/>
        <rFont val="Arial"/>
        <family val="2"/>
      </rPr>
      <t xml:space="preserve">s30 </t>
    </r>
    <r>
      <rPr>
        <sz val="10"/>
        <rFont val="Arial"/>
        <family val="2"/>
      </rPr>
      <t>(psf)</t>
    </r>
  </si>
  <si>
    <r>
      <t>Horizontal Pressures, P</t>
    </r>
    <r>
      <rPr>
        <vertAlign val="subscript"/>
        <sz val="10"/>
        <rFont val="Arial"/>
        <family val="2"/>
      </rPr>
      <t>s30</t>
    </r>
    <r>
      <rPr>
        <sz val="10"/>
        <rFont val="Arial"/>
        <family val="2"/>
      </rPr>
      <t xml:space="preserve"> (psf)</t>
    </r>
  </si>
  <si>
    <t>10º</t>
  </si>
  <si>
    <t>15º</t>
  </si>
  <si>
    <t>20º</t>
  </si>
  <si>
    <t>25º</t>
  </si>
  <si>
    <t>30º - 45º</t>
  </si>
  <si>
    <t>0º - 5º</t>
  </si>
  <si>
    <t>Load Case</t>
  </si>
  <si>
    <t>- - -</t>
  </si>
  <si>
    <t xml:space="preserve">MWFRS Wind Load Calculations         </t>
  </si>
  <si>
    <t>ASCE 7-10 Chapter 28 Wind Loads on Buildings; Envelope Procedure Simple Diaphragm</t>
  </si>
  <si>
    <t>Project:</t>
  </si>
  <si>
    <t>Table 28.5-1  Enclosed Simple Diaphragm Low-Rise Buildings</t>
  </si>
  <si>
    <t>3. Wind load parameters</t>
  </si>
  <si>
    <t xml:space="preserve">1. Risk Category Table 1.5-1                                              </t>
  </si>
  <si>
    <t xml:space="preserve">2. Basic Wind Speed, by wesite at council.org               </t>
  </si>
  <si>
    <t>Roughness B</t>
  </si>
  <si>
    <t>b. Exposure Category, Section 26.7.3:</t>
  </si>
  <si>
    <t>c. Topographic Factor, Section 26.8.2:</t>
  </si>
  <si>
    <t>4. Wind Pressures Fig 28.6-1</t>
  </si>
  <si>
    <t>7. D1.1 One and Two Story Building with h ≤ 30 ft are exempt from torsional load cases.</t>
  </si>
  <si>
    <t>Prepared by: David Dammon</t>
  </si>
  <si>
    <t>Date: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</si>
  <si>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= 1</t>
    </r>
  </si>
  <si>
    <r>
      <t>Horizontal Pressures, P</t>
    </r>
    <r>
      <rPr>
        <vertAlign val="subscript"/>
        <sz val="12"/>
        <rFont val="Cambria"/>
        <family val="1"/>
      </rPr>
      <t>s30</t>
    </r>
    <r>
      <rPr>
        <sz val="12"/>
        <rFont val="Cambria"/>
        <family val="1"/>
      </rPr>
      <t xml:space="preserve"> (psf)</t>
    </r>
  </si>
  <si>
    <r>
      <t>Vertical Pressures, P</t>
    </r>
    <r>
      <rPr>
        <vertAlign val="subscript"/>
        <sz val="12"/>
        <rFont val="Cambria"/>
        <family val="1"/>
      </rPr>
      <t xml:space="preserve">s30 </t>
    </r>
    <r>
      <rPr>
        <sz val="12"/>
        <rFont val="Cambria"/>
        <family val="1"/>
      </rPr>
      <t>(psf)</t>
    </r>
  </si>
  <si>
    <r>
      <t>6. Adjusted wind pressure P</t>
    </r>
    <r>
      <rPr>
        <vertAlign val="subscript"/>
        <sz val="12"/>
        <rFont val="Cambria"/>
        <family val="1"/>
      </rPr>
      <t>s</t>
    </r>
    <r>
      <rPr>
        <sz val="12"/>
        <rFont val="Cambria"/>
        <family val="1"/>
      </rPr>
      <t xml:space="preserve"> =    Equation 28.6-1</t>
    </r>
  </si>
  <si>
    <r>
      <t>P</t>
    </r>
    <r>
      <rPr>
        <vertAlign val="subscript"/>
        <sz val="12"/>
        <rFont val="Cambria"/>
        <family val="1"/>
      </rPr>
      <t>s</t>
    </r>
    <r>
      <rPr>
        <sz val="12"/>
        <rFont val="Cambria"/>
        <family val="1"/>
      </rPr>
      <t xml:space="preserve"> = λ K</t>
    </r>
    <r>
      <rPr>
        <vertAlign val="subscript"/>
        <sz val="12"/>
        <rFont val="Cambria"/>
        <family val="1"/>
      </rPr>
      <t>zt</t>
    </r>
    <r>
      <rPr>
        <sz val="12"/>
        <rFont val="Cambria"/>
        <family val="1"/>
      </rPr>
      <t xml:space="preserve"> P</t>
    </r>
    <r>
      <rPr>
        <vertAlign val="subscript"/>
        <sz val="12"/>
        <rFont val="Cambria"/>
        <family val="1"/>
      </rPr>
      <t>s30</t>
    </r>
    <r>
      <rPr>
        <sz val="12"/>
        <rFont val="Cambria"/>
        <family val="1"/>
      </rPr>
      <t xml:space="preserve"> = 1.35 * 1 * P</t>
    </r>
    <r>
      <rPr>
        <vertAlign val="subscript"/>
        <sz val="12"/>
        <rFont val="Cambria"/>
        <family val="1"/>
      </rPr>
      <t>s30</t>
    </r>
  </si>
  <si>
    <t>Dead Load</t>
  </si>
  <si>
    <t>Live Load</t>
  </si>
  <si>
    <t>Wind Load</t>
  </si>
  <si>
    <t>Water or Fluid</t>
  </si>
  <si>
    <t>ASD</t>
  </si>
  <si>
    <t>LRFD 2009 IBC</t>
  </si>
  <si>
    <t>Eqn 16-1</t>
  </si>
  <si>
    <t>Eqn 16-2</t>
  </si>
  <si>
    <t>Eqn 16-3</t>
  </si>
  <si>
    <t>Eqn 16-4</t>
  </si>
  <si>
    <t>Eqn 16-5</t>
  </si>
  <si>
    <t>Eqn 16-6</t>
  </si>
  <si>
    <t>Eqn 16-7</t>
  </si>
  <si>
    <t>Eqn 16-8</t>
  </si>
  <si>
    <t>Eqn 16-9</t>
  </si>
  <si>
    <t>Eqn 16-10</t>
  </si>
  <si>
    <t>Eqn 16-11</t>
  </si>
  <si>
    <t>Eqn 16-12</t>
  </si>
  <si>
    <t>Eqn 16-13</t>
  </si>
  <si>
    <t>Eqn 16-14</t>
  </si>
  <si>
    <t>Eqn 16-15</t>
  </si>
  <si>
    <t>1.4(D+F)</t>
  </si>
  <si>
    <t>Roof Live Load</t>
  </si>
  <si>
    <t>Rain Load</t>
  </si>
  <si>
    <t>Snow Load</t>
  </si>
  <si>
    <r>
      <t>1.2(D+F+T) + 1.6(L+H) + 0.5(L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or S or R)</t>
    </r>
  </si>
  <si>
    <r>
      <t>1.2D + 1.6(L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or S or R) + ( 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L or 0.8W)</t>
    </r>
  </si>
  <si>
    <r>
      <t xml:space="preserve">1.2D + 1.6W + 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L + 0.5(L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or S or R)</t>
    </r>
  </si>
  <si>
    <t>0.9D + 1.6W + 1.6H</t>
  </si>
  <si>
    <t>0.9D + 1.6E + 1.6H</t>
  </si>
  <si>
    <t>EarthQuake</t>
  </si>
  <si>
    <r>
      <t>1.2D + 1.0E +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L +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</t>
    </r>
  </si>
  <si>
    <t>D + F</t>
  </si>
  <si>
    <t>D + H + F + L + T</t>
  </si>
  <si>
    <t>H = Lateral Earth</t>
  </si>
  <si>
    <t>T= Temp Exp/Cont</t>
  </si>
  <si>
    <t>Storage Building for Slidell Senior Citizen</t>
  </si>
  <si>
    <t>Cat I Low Risk to Human Life</t>
  </si>
  <si>
    <t>132 mph</t>
  </si>
  <si>
    <t>a. Surface Roughness, Section 26.7.2:</t>
  </si>
  <si>
    <t>Exposure B</t>
  </si>
  <si>
    <t>Load Case 1 for roof slope 25º</t>
  </si>
  <si>
    <t>130 mph</t>
  </si>
  <si>
    <t>140 mph</t>
  </si>
  <si>
    <r>
      <t>5. Building mean height (</t>
    </r>
    <r>
      <rPr>
        <i/>
        <sz val="12"/>
        <rFont val="Cambria"/>
        <family val="1"/>
      </rPr>
      <t>h</t>
    </r>
    <r>
      <rPr>
        <sz val="12"/>
        <rFont val="Cambria"/>
        <family val="1"/>
      </rPr>
      <t>) = 21.5 ft</t>
    </r>
  </si>
  <si>
    <t>λ for Exposure B = 1.00</t>
  </si>
  <si>
    <t>Simpson SP-1</t>
  </si>
  <si>
    <t>Simpson strap MSTAM36</t>
  </si>
  <si>
    <t>Simpson SP2</t>
  </si>
  <si>
    <t>UpLift Allowed</t>
  </si>
  <si>
    <t>Up Lift</t>
  </si>
  <si>
    <t># of devices</t>
  </si>
  <si>
    <t>The roof area is calculated to be 760 s.f. and the uplift from the winds equals 18 psf  therefore the Up Lift = 13680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</si>
</sst>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0">
    <font>
      <sz val="10"/>
      <name val="Arial"/>
      <family val="2"/>
    </font>
    <font>
      <vertAlign val="subscript"/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vertAlign val="subscript"/>
      <sz val="12"/>
      <name val="Cambria"/>
      <family val="1"/>
    </font>
    <font>
      <i/>
      <sz val="12"/>
      <name val="Cambria"/>
      <family val="1"/>
    </font>
    <font>
      <sz val="14"/>
      <name val="Arial"/>
      <family val="2"/>
    </font>
    <font>
      <i/>
      <sz val="10"/>
      <name val="Arial"/>
      <family val="2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0" xfId="0" applyFont="1"/>
    <xf numFmtId="0" fontId="2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0" fillId="0" borderId="1" xfId="0" applyBorder="1"/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0" xfId="0" applyFont="1" applyAlignment="1"/>
    <xf numFmtId="0" fontId="2" fillId="0" borderId="0" xfId="0" applyFont="1" applyFill="1" applyBorder="1" applyAlignment="1"/>
    <xf numFmtId="0" fontId="0" fillId="0" borderId="0" xfId="0" applyAlignment="1"/>
    <xf numFmtId="0" fontId="7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Fill="1" applyBorder="1" applyAlignme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4" fontId="4" fillId="0" borderId="0" xfId="0" applyNumberFormat="1" applyFont="1" applyAlignment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2"/>
  <sheetViews>
    <sheetView workbookViewId="0">
      <pane xSplit="8" ySplit="16" topLeftCell="I17" activePane="bottomRight" state="frozen"/>
      <selection pane="topRight" activeCell="I1" sqref="I1"/>
      <selection pane="bottomLeft" activeCell="A17" sqref="A17"/>
      <selection pane="bottomRight" activeCell="H45" sqref="H45"/>
    </sheetView>
  </sheetViews>
  <sheetFormatPr defaultRowHeight="12.75"/>
  <sheetData>
    <row r="1" spans="1:14" ht="39.75">
      <c r="A1" s="4" t="s">
        <v>1</v>
      </c>
      <c r="B1" s="4" t="s">
        <v>2</v>
      </c>
      <c r="C1" s="4" t="s">
        <v>26</v>
      </c>
      <c r="D1" s="40" t="s">
        <v>19</v>
      </c>
      <c r="E1" s="41"/>
      <c r="F1" s="41"/>
      <c r="G1" s="42"/>
      <c r="H1" s="40" t="s">
        <v>18</v>
      </c>
      <c r="I1" s="41"/>
      <c r="J1" s="41"/>
      <c r="K1" s="42"/>
      <c r="L1" s="43" t="s">
        <v>13</v>
      </c>
      <c r="M1" s="44"/>
      <c r="N1" s="2"/>
    </row>
    <row r="2" spans="1:14">
      <c r="A2" s="3"/>
      <c r="B2" s="3"/>
      <c r="C2" s="3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</row>
    <row r="3" spans="1:14">
      <c r="A3" s="33">
        <v>110</v>
      </c>
      <c r="B3" s="22" t="s">
        <v>25</v>
      </c>
      <c r="C3" s="22">
        <v>1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>
      <c r="A4" s="36"/>
      <c r="B4" s="22" t="s">
        <v>20</v>
      </c>
      <c r="C4" s="22">
        <v>1</v>
      </c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4">
      <c r="A5" s="36"/>
      <c r="B5" s="22" t="s">
        <v>21</v>
      </c>
      <c r="C5" s="22">
        <v>1</v>
      </c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>
      <c r="A6" s="36"/>
      <c r="B6" s="22" t="s">
        <v>22</v>
      </c>
      <c r="C6" s="22">
        <v>1</v>
      </c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>
      <c r="A7" s="36"/>
      <c r="B7" s="33" t="s">
        <v>23</v>
      </c>
      <c r="C7" s="22">
        <v>1</v>
      </c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4">
      <c r="A8" s="36"/>
      <c r="B8" s="34"/>
      <c r="C8" s="22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4">
      <c r="A9" s="36"/>
      <c r="B9" s="33" t="s">
        <v>24</v>
      </c>
      <c r="C9" s="22">
        <v>1</v>
      </c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ht="13.5" thickBot="1">
      <c r="A10" s="36"/>
      <c r="B10" s="36"/>
      <c r="C10" s="23">
        <v>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4" ht="13.5" thickBot="1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9"/>
    </row>
    <row r="12" spans="1:14">
      <c r="A12" s="36">
        <v>115</v>
      </c>
      <c r="B12" s="24" t="s">
        <v>25</v>
      </c>
      <c r="C12" s="24">
        <v>1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4">
      <c r="A13" s="36"/>
      <c r="B13" s="22" t="s">
        <v>20</v>
      </c>
      <c r="C13" s="22">
        <v>1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4">
      <c r="A14" s="36"/>
      <c r="B14" s="22" t="s">
        <v>21</v>
      </c>
      <c r="C14" s="22">
        <v>1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4">
      <c r="A15" s="36"/>
      <c r="B15" s="22" t="s">
        <v>22</v>
      </c>
      <c r="C15" s="22">
        <v>1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4">
      <c r="A16" s="36"/>
      <c r="B16" s="33" t="s">
        <v>23</v>
      </c>
      <c r="C16" s="22">
        <v>1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>
      <c r="A17" s="36"/>
      <c r="B17" s="34"/>
      <c r="C17" s="22">
        <v>2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>
      <c r="A18" s="36"/>
      <c r="B18" s="33" t="s">
        <v>24</v>
      </c>
      <c r="C18" s="22">
        <v>1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ht="13.5" thickBot="1">
      <c r="A19" s="36"/>
      <c r="B19" s="36"/>
      <c r="C19" s="23">
        <v>2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ht="13.5" thickBot="1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9"/>
    </row>
    <row r="21" spans="1:13">
      <c r="A21" s="35">
        <v>120</v>
      </c>
      <c r="B21" s="24" t="s">
        <v>25</v>
      </c>
      <c r="C21" s="22">
        <v>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>
      <c r="A22" s="36"/>
      <c r="B22" s="22" t="s">
        <v>20</v>
      </c>
      <c r="C22" s="22">
        <v>1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>
      <c r="A23" s="36"/>
      <c r="B23" s="22" t="s">
        <v>21</v>
      </c>
      <c r="C23" s="22">
        <v>1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>
      <c r="A24" s="36"/>
      <c r="B24" s="22" t="s">
        <v>22</v>
      </c>
      <c r="C24" s="22">
        <v>1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>
      <c r="A25" s="36"/>
      <c r="B25" s="33" t="s">
        <v>23</v>
      </c>
      <c r="C25" s="22">
        <v>1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>
      <c r="A26" s="36"/>
      <c r="B26" s="34"/>
      <c r="C26" s="23">
        <v>2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>
      <c r="A27" s="36"/>
      <c r="B27" s="33" t="s">
        <v>24</v>
      </c>
      <c r="C27" s="22">
        <v>1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ht="13.5" thickBot="1">
      <c r="A28" s="36"/>
      <c r="B28" s="36"/>
      <c r="C28" s="23">
        <v>2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ht="13.5" thickBot="1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9"/>
    </row>
    <row r="30" spans="1:13">
      <c r="A30" s="36">
        <v>130</v>
      </c>
      <c r="B30" s="24" t="s">
        <v>25</v>
      </c>
      <c r="C30" s="22">
        <v>1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>
      <c r="A31" s="36"/>
      <c r="B31" s="22" t="s">
        <v>20</v>
      </c>
      <c r="C31" s="22">
        <v>1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>
      <c r="A32" s="36"/>
      <c r="B32" s="22" t="s">
        <v>21</v>
      </c>
      <c r="C32" s="22">
        <v>1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>
      <c r="A33" s="36"/>
      <c r="B33" s="22" t="s">
        <v>22</v>
      </c>
      <c r="C33" s="22">
        <v>1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5.75">
      <c r="A34" s="25"/>
      <c r="B34" s="33" t="s">
        <v>23</v>
      </c>
      <c r="C34" s="22">
        <v>1</v>
      </c>
      <c r="D34" s="26">
        <v>33.6</v>
      </c>
      <c r="E34" s="26">
        <v>5.4</v>
      </c>
      <c r="F34" s="26">
        <v>24.3</v>
      </c>
      <c r="G34" s="26">
        <v>5.5</v>
      </c>
      <c r="H34" s="26">
        <v>-14.9</v>
      </c>
      <c r="I34" s="26">
        <v>-20.399999999999999</v>
      </c>
      <c r="J34" s="26">
        <v>-10.8</v>
      </c>
      <c r="K34" s="26">
        <v>-16.399999999999999</v>
      </c>
      <c r="L34" s="26">
        <v>-27.8</v>
      </c>
      <c r="M34" s="26">
        <v>-23.7</v>
      </c>
    </row>
    <row r="35" spans="1:13">
      <c r="A35" s="25"/>
      <c r="B35" s="34"/>
      <c r="C35" s="22">
        <v>2</v>
      </c>
      <c r="D35" s="22"/>
      <c r="E35" s="22"/>
      <c r="F35" s="22"/>
      <c r="G35" s="22"/>
      <c r="H35" s="22">
        <v>-5.7</v>
      </c>
      <c r="I35" s="22">
        <v>-11.1</v>
      </c>
      <c r="J35" s="22">
        <v>-1.5</v>
      </c>
      <c r="K35" s="22">
        <v>-7.1</v>
      </c>
      <c r="L35" s="22"/>
      <c r="M35" s="22"/>
    </row>
    <row r="36" spans="1:13">
      <c r="A36" s="25"/>
      <c r="B36" s="33" t="s">
        <v>24</v>
      </c>
      <c r="C36" s="22">
        <v>1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3.5" thickBot="1">
      <c r="A37" s="25"/>
      <c r="B37" s="36"/>
      <c r="C37" s="23">
        <v>2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ht="13.5" thickBot="1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9"/>
    </row>
    <row r="39" spans="1:13">
      <c r="A39" s="36">
        <v>140</v>
      </c>
      <c r="B39" s="24" t="s">
        <v>25</v>
      </c>
      <c r="C39" s="22">
        <v>1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>
      <c r="A40" s="36"/>
      <c r="B40" s="22" t="s">
        <v>20</v>
      </c>
      <c r="C40" s="22">
        <v>1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>
      <c r="A41" s="36"/>
      <c r="B41" s="22" t="s">
        <v>21</v>
      </c>
      <c r="C41" s="22">
        <v>1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>
      <c r="A42" s="36"/>
      <c r="B42" s="22" t="s">
        <v>22</v>
      </c>
      <c r="C42" s="22">
        <v>1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>
      <c r="A43" s="25"/>
      <c r="B43" s="33" t="s">
        <v>23</v>
      </c>
      <c r="C43" s="22">
        <v>1</v>
      </c>
      <c r="D43" s="22">
        <v>39</v>
      </c>
      <c r="E43" s="22">
        <v>6.3</v>
      </c>
      <c r="F43" s="22">
        <v>28.2</v>
      </c>
      <c r="G43" s="22">
        <v>6.4</v>
      </c>
      <c r="H43" s="22">
        <v>-17.3</v>
      </c>
      <c r="I43" s="22">
        <v>-23.6</v>
      </c>
      <c r="J43" s="22">
        <v>-12.5</v>
      </c>
      <c r="K43" s="22">
        <v>-19</v>
      </c>
      <c r="L43" s="22">
        <v>-32.299999999999997</v>
      </c>
      <c r="M43" s="22">
        <v>-27.5</v>
      </c>
    </row>
    <row r="44" spans="1:13">
      <c r="A44" s="25"/>
      <c r="B44" s="34"/>
      <c r="C44" s="22">
        <v>2</v>
      </c>
      <c r="D44" s="22"/>
      <c r="E44" s="22"/>
      <c r="F44" s="22"/>
      <c r="G44" s="22"/>
      <c r="H44" s="22">
        <v>-6.6</v>
      </c>
      <c r="I44" s="22">
        <v>-12.6</v>
      </c>
      <c r="J44" s="22">
        <v>-1.8</v>
      </c>
      <c r="K44" s="22">
        <v>-8.1999999999999993</v>
      </c>
      <c r="L44" s="22"/>
      <c r="M44" s="22"/>
    </row>
    <row r="45" spans="1:13">
      <c r="A45" s="25"/>
      <c r="B45" s="33" t="s">
        <v>24</v>
      </c>
      <c r="C45" s="22">
        <v>1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3.5" thickBot="1">
      <c r="A46" s="25"/>
      <c r="B46" s="36"/>
      <c r="C46" s="23">
        <v>2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ht="13.5" thickBot="1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9"/>
    </row>
    <row r="48" spans="1:13">
      <c r="A48" s="36">
        <v>150</v>
      </c>
      <c r="B48" s="24" t="s">
        <v>25</v>
      </c>
      <c r="C48" s="24">
        <v>1</v>
      </c>
      <c r="D48" s="24">
        <v>35.700000000000003</v>
      </c>
      <c r="E48" s="24">
        <v>-18.5</v>
      </c>
      <c r="F48" s="24">
        <v>23.7</v>
      </c>
      <c r="G48" s="24">
        <v>-11</v>
      </c>
      <c r="H48" s="24">
        <v>-42.9</v>
      </c>
      <c r="I48" s="24">
        <v>-24.4</v>
      </c>
      <c r="J48" s="24">
        <v>-29.8</v>
      </c>
      <c r="K48" s="24">
        <v>-18.899999999999999</v>
      </c>
      <c r="L48" s="24">
        <v>-60</v>
      </c>
      <c r="M48" s="24">
        <v>-47</v>
      </c>
    </row>
    <row r="49" spans="1:13">
      <c r="A49" s="36"/>
      <c r="B49" s="22" t="s">
        <v>20</v>
      </c>
      <c r="C49" s="22">
        <v>1</v>
      </c>
      <c r="D49" s="22">
        <v>40.200000000000003</v>
      </c>
      <c r="E49" s="22">
        <v>-16.7</v>
      </c>
      <c r="F49" s="22">
        <v>26.8</v>
      </c>
      <c r="G49" s="22">
        <v>-9.6999999999999993</v>
      </c>
      <c r="H49" s="22">
        <v>-42.9</v>
      </c>
      <c r="I49" s="22">
        <v>-26.2</v>
      </c>
      <c r="J49" s="24">
        <v>-29.8</v>
      </c>
      <c r="K49" s="22">
        <v>-20.100000000000001</v>
      </c>
      <c r="L49" s="24">
        <v>-60</v>
      </c>
      <c r="M49" s="24">
        <v>-47</v>
      </c>
    </row>
    <row r="50" spans="1:13">
      <c r="A50" s="36"/>
      <c r="B50" s="22" t="s">
        <v>21</v>
      </c>
      <c r="C50" s="22">
        <v>1</v>
      </c>
      <c r="D50" s="22">
        <v>44.8</v>
      </c>
      <c r="E50" s="22">
        <v>-14.9</v>
      </c>
      <c r="F50" s="22">
        <v>29.8</v>
      </c>
      <c r="G50" s="22">
        <v>-8.5</v>
      </c>
      <c r="H50" s="22">
        <v>-42.9</v>
      </c>
      <c r="I50" s="22">
        <v>-28</v>
      </c>
      <c r="J50" s="24">
        <v>-29.8</v>
      </c>
      <c r="K50" s="22">
        <v>-21.4</v>
      </c>
      <c r="L50" s="24">
        <v>-60</v>
      </c>
      <c r="M50" s="24">
        <v>-47</v>
      </c>
    </row>
    <row r="51" spans="1:13">
      <c r="A51" s="36"/>
      <c r="B51" s="22" t="s">
        <v>22</v>
      </c>
      <c r="C51" s="22">
        <v>1</v>
      </c>
      <c r="D51" s="22">
        <v>49.4</v>
      </c>
      <c r="E51" s="22">
        <v>-13</v>
      </c>
      <c r="F51" s="22">
        <v>32.9</v>
      </c>
      <c r="G51" s="22">
        <v>-7.2</v>
      </c>
      <c r="H51" s="22">
        <v>-42.9</v>
      </c>
      <c r="I51" s="22">
        <v>-29.8</v>
      </c>
      <c r="J51" s="24">
        <v>-29.8</v>
      </c>
      <c r="K51" s="22">
        <v>-22.6</v>
      </c>
      <c r="L51" s="24">
        <v>-60</v>
      </c>
      <c r="M51" s="24">
        <v>-47</v>
      </c>
    </row>
    <row r="52" spans="1:13">
      <c r="A52" s="25"/>
      <c r="B52" s="33" t="s">
        <v>23</v>
      </c>
      <c r="C52" s="22">
        <v>1</v>
      </c>
      <c r="D52" s="22">
        <v>44.8</v>
      </c>
      <c r="E52" s="22">
        <v>7.2</v>
      </c>
      <c r="F52" s="22">
        <v>32.4</v>
      </c>
      <c r="G52" s="22">
        <v>7.4</v>
      </c>
      <c r="H52" s="22">
        <v>-19.899999999999999</v>
      </c>
      <c r="I52" s="22">
        <v>-27.1</v>
      </c>
      <c r="J52" s="22">
        <v>-14.4</v>
      </c>
      <c r="K52" s="22">
        <v>-21.8</v>
      </c>
      <c r="L52" s="22">
        <v>-37</v>
      </c>
      <c r="M52" s="22">
        <v>-31.6</v>
      </c>
    </row>
    <row r="53" spans="1:13">
      <c r="A53" s="25"/>
      <c r="B53" s="34"/>
      <c r="C53" s="22">
        <v>2</v>
      </c>
      <c r="D53" s="22" t="s">
        <v>27</v>
      </c>
      <c r="E53" s="22" t="s">
        <v>27</v>
      </c>
      <c r="F53" s="22" t="s">
        <v>27</v>
      </c>
      <c r="G53" s="22" t="s">
        <v>27</v>
      </c>
      <c r="H53" s="22">
        <v>-7.5</v>
      </c>
      <c r="I53" s="22">
        <v>-14.7</v>
      </c>
      <c r="J53" s="22">
        <v>-2.1</v>
      </c>
      <c r="K53" s="22">
        <v>-9.4</v>
      </c>
      <c r="L53" s="22" t="s">
        <v>27</v>
      </c>
      <c r="M53" s="22" t="s">
        <v>27</v>
      </c>
    </row>
    <row r="54" spans="1:13">
      <c r="A54" s="25"/>
      <c r="B54" s="33" t="s">
        <v>24</v>
      </c>
      <c r="C54" s="22">
        <v>1</v>
      </c>
      <c r="D54" s="22">
        <v>40.1</v>
      </c>
      <c r="E54" s="22">
        <v>27.4</v>
      </c>
      <c r="F54" s="22">
        <v>31.9</v>
      </c>
      <c r="G54" s="22">
        <v>22</v>
      </c>
      <c r="H54" s="22">
        <v>3.1</v>
      </c>
      <c r="I54" s="22">
        <v>-24.4</v>
      </c>
      <c r="J54" s="22">
        <v>1</v>
      </c>
      <c r="K54" s="22">
        <v>-20.9</v>
      </c>
      <c r="L54" s="22">
        <v>-14.1</v>
      </c>
      <c r="M54" s="22">
        <v>-16.100000000000001</v>
      </c>
    </row>
    <row r="55" spans="1:13" ht="13.5" thickBot="1">
      <c r="A55" s="25"/>
      <c r="B55" s="36"/>
      <c r="C55" s="23">
        <v>2</v>
      </c>
      <c r="D55" s="23">
        <v>40.1</v>
      </c>
      <c r="E55" s="23">
        <v>27.4</v>
      </c>
      <c r="F55" s="23">
        <v>31.9</v>
      </c>
      <c r="G55" s="23">
        <v>22</v>
      </c>
      <c r="H55" s="23">
        <v>15.4</v>
      </c>
      <c r="I55" s="23">
        <v>-12</v>
      </c>
      <c r="J55" s="23">
        <v>13.4</v>
      </c>
      <c r="K55" s="23">
        <v>-8.6</v>
      </c>
      <c r="L55" s="23">
        <v>-14.1</v>
      </c>
      <c r="M55" s="23">
        <v>-16.100000000000001</v>
      </c>
    </row>
    <row r="56" spans="1:13" ht="13.5" thickBot="1">
      <c r="A56" s="37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9"/>
    </row>
    <row r="57" spans="1:13">
      <c r="A57" s="36">
        <v>160</v>
      </c>
      <c r="B57" s="24" t="s">
        <v>25</v>
      </c>
      <c r="C57" s="22">
        <v>1</v>
      </c>
      <c r="D57" s="24">
        <v>40.6</v>
      </c>
      <c r="E57" s="24">
        <v>-21.1</v>
      </c>
      <c r="F57" s="24">
        <v>26.9</v>
      </c>
      <c r="G57" s="24">
        <v>-12.5</v>
      </c>
      <c r="H57" s="24">
        <v>-48.8</v>
      </c>
      <c r="I57" s="24">
        <v>-27.7</v>
      </c>
      <c r="J57" s="24">
        <v>-34</v>
      </c>
      <c r="K57" s="24">
        <v>-21.5</v>
      </c>
      <c r="L57" s="24">
        <v>-68.3</v>
      </c>
      <c r="M57" s="24">
        <v>-53.5</v>
      </c>
    </row>
    <row r="58" spans="1:13">
      <c r="A58" s="36"/>
      <c r="B58" s="22" t="s">
        <v>20</v>
      </c>
      <c r="C58" s="22">
        <v>1</v>
      </c>
      <c r="D58" s="22">
        <v>45.8</v>
      </c>
      <c r="E58" s="22">
        <v>-19</v>
      </c>
      <c r="F58" s="22">
        <v>30.4</v>
      </c>
      <c r="G58" s="22">
        <v>-11.1</v>
      </c>
      <c r="H58" s="24">
        <v>-48.8</v>
      </c>
      <c r="I58" s="22">
        <v>-29.8</v>
      </c>
      <c r="J58" s="24">
        <v>-34</v>
      </c>
      <c r="K58" s="22">
        <v>-22.9</v>
      </c>
      <c r="L58" s="24">
        <v>-68.3</v>
      </c>
      <c r="M58" s="24">
        <v>-53.5</v>
      </c>
    </row>
    <row r="59" spans="1:13">
      <c r="A59" s="36"/>
      <c r="B59" s="22" t="s">
        <v>21</v>
      </c>
      <c r="C59" s="22">
        <v>1</v>
      </c>
      <c r="D59" s="22">
        <v>51</v>
      </c>
      <c r="E59" s="22">
        <v>-16.899999999999999</v>
      </c>
      <c r="F59" s="22">
        <v>34</v>
      </c>
      <c r="G59" s="22">
        <v>-9.6</v>
      </c>
      <c r="H59" s="24">
        <v>-48.8</v>
      </c>
      <c r="I59" s="22">
        <v>-31.9</v>
      </c>
      <c r="J59" s="24">
        <v>-34</v>
      </c>
      <c r="K59" s="22">
        <v>-24.3</v>
      </c>
      <c r="L59" s="24">
        <v>-68.3</v>
      </c>
      <c r="M59" s="24">
        <v>-53.5</v>
      </c>
    </row>
    <row r="60" spans="1:13">
      <c r="A60" s="36"/>
      <c r="B60" s="22" t="s">
        <v>22</v>
      </c>
      <c r="C60" s="22">
        <v>1</v>
      </c>
      <c r="D60" s="22">
        <v>56.2</v>
      </c>
      <c r="E60" s="22">
        <v>-14.8</v>
      </c>
      <c r="F60" s="22">
        <v>37.5</v>
      </c>
      <c r="G60" s="22">
        <v>-8.1999999999999993</v>
      </c>
      <c r="H60" s="24">
        <v>-48.8</v>
      </c>
      <c r="I60" s="22">
        <v>-34</v>
      </c>
      <c r="J60" s="24">
        <v>-34</v>
      </c>
      <c r="K60" s="22">
        <v>-25.8</v>
      </c>
      <c r="L60" s="24">
        <v>-68.3</v>
      </c>
      <c r="M60" s="24">
        <v>-53.5</v>
      </c>
    </row>
    <row r="61" spans="1:13">
      <c r="A61" s="25"/>
      <c r="B61" s="33" t="s">
        <v>23</v>
      </c>
      <c r="C61" s="22">
        <v>1</v>
      </c>
      <c r="D61" s="22">
        <v>50.9</v>
      </c>
      <c r="E61" s="22">
        <v>8.1999999999999993</v>
      </c>
      <c r="F61" s="22">
        <v>36.9</v>
      </c>
      <c r="G61" s="22">
        <v>8.4</v>
      </c>
      <c r="H61" s="22">
        <v>-22.6</v>
      </c>
      <c r="I61" s="22">
        <v>-30.8</v>
      </c>
      <c r="J61" s="22">
        <v>-16.399999999999999</v>
      </c>
      <c r="K61" s="22">
        <v>-24.8</v>
      </c>
      <c r="L61" s="22">
        <v>-42.1</v>
      </c>
      <c r="M61" s="22">
        <v>-35.9</v>
      </c>
    </row>
    <row r="62" spans="1:13">
      <c r="A62" s="25"/>
      <c r="B62" s="34"/>
      <c r="C62" s="22">
        <v>2</v>
      </c>
      <c r="D62" s="22" t="s">
        <v>27</v>
      </c>
      <c r="E62" s="22" t="s">
        <v>27</v>
      </c>
      <c r="F62" s="22" t="s">
        <v>27</v>
      </c>
      <c r="G62" s="22" t="s">
        <v>27</v>
      </c>
      <c r="H62" s="22">
        <v>-8.6</v>
      </c>
      <c r="I62" s="22">
        <v>-16.8</v>
      </c>
      <c r="J62" s="22">
        <v>-2.2999999999999998</v>
      </c>
      <c r="K62" s="22">
        <v>-10.7</v>
      </c>
      <c r="L62" s="22" t="s">
        <v>27</v>
      </c>
      <c r="M62" s="22" t="s">
        <v>27</v>
      </c>
    </row>
    <row r="63" spans="1:13">
      <c r="A63" s="25"/>
      <c r="B63" s="33" t="s">
        <v>24</v>
      </c>
      <c r="C63" s="22">
        <v>1</v>
      </c>
      <c r="D63" s="22">
        <v>45.7</v>
      </c>
      <c r="E63" s="22">
        <v>31.21</v>
      </c>
      <c r="F63" s="22">
        <v>36.299999999999997</v>
      </c>
      <c r="G63" s="22">
        <v>25</v>
      </c>
      <c r="H63" s="22">
        <v>3.5</v>
      </c>
      <c r="I63" s="22">
        <v>-27.7</v>
      </c>
      <c r="J63" s="22">
        <v>1.2</v>
      </c>
      <c r="K63" s="22">
        <v>-23.8</v>
      </c>
      <c r="L63" s="22">
        <v>-16</v>
      </c>
      <c r="M63" s="22">
        <v>-18.3</v>
      </c>
    </row>
    <row r="64" spans="1:13" ht="13.5" thickBot="1">
      <c r="A64" s="25"/>
      <c r="B64" s="36"/>
      <c r="C64" s="23">
        <v>2</v>
      </c>
      <c r="D64" s="23">
        <v>45.7</v>
      </c>
      <c r="E64" s="23">
        <v>31.2</v>
      </c>
      <c r="F64" s="23">
        <v>36.299999999999997</v>
      </c>
      <c r="G64" s="23">
        <v>25</v>
      </c>
      <c r="H64" s="23">
        <v>17.600000000000001</v>
      </c>
      <c r="I64" s="23">
        <v>-13.7</v>
      </c>
      <c r="J64" s="23">
        <v>15.2</v>
      </c>
      <c r="K64" s="23">
        <v>-9.8000000000000007</v>
      </c>
      <c r="L64" s="23">
        <v>-16</v>
      </c>
      <c r="M64" s="23">
        <v>-18.3</v>
      </c>
    </row>
    <row r="65" spans="1:13" ht="13.5" thickBot="1">
      <c r="A65" s="37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9"/>
    </row>
    <row r="66" spans="1:13">
      <c r="A66" s="36">
        <v>180</v>
      </c>
      <c r="B66" s="24" t="s">
        <v>25</v>
      </c>
      <c r="C66" s="22">
        <v>1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>
      <c r="A67" s="36"/>
      <c r="B67" s="22" t="s">
        <v>20</v>
      </c>
      <c r="C67" s="22">
        <v>1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</row>
    <row r="68" spans="1:13">
      <c r="A68" s="36"/>
      <c r="B68" s="22" t="s">
        <v>21</v>
      </c>
      <c r="C68" s="22">
        <v>1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spans="1:13">
      <c r="A69" s="36"/>
      <c r="B69" s="22" t="s">
        <v>22</v>
      </c>
      <c r="C69" s="22">
        <v>1</v>
      </c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spans="1:13">
      <c r="A70" s="25"/>
      <c r="B70" s="33" t="s">
        <v>23</v>
      </c>
      <c r="C70" s="22">
        <v>1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1:13">
      <c r="A71" s="25"/>
      <c r="B71" s="34"/>
      <c r="C71" s="22">
        <v>2</v>
      </c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3">
      <c r="A72" s="25"/>
      <c r="B72" s="33" t="s">
        <v>24</v>
      </c>
      <c r="C72" s="22">
        <v>1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</row>
    <row r="73" spans="1:13" ht="13.5" thickBot="1">
      <c r="A73" s="25"/>
      <c r="B73" s="36"/>
      <c r="C73" s="23">
        <v>2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13" ht="13.5" thickBot="1">
      <c r="A74" s="37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9"/>
    </row>
    <row r="75" spans="1:13">
      <c r="A75" s="36">
        <v>200</v>
      </c>
      <c r="B75" s="24" t="s">
        <v>25</v>
      </c>
      <c r="C75" s="22">
        <v>1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</row>
    <row r="76" spans="1:13">
      <c r="A76" s="36"/>
      <c r="B76" s="22" t="s">
        <v>20</v>
      </c>
      <c r="C76" s="22">
        <v>1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1:13">
      <c r="A77" s="36"/>
      <c r="B77" s="22" t="s">
        <v>21</v>
      </c>
      <c r="C77" s="22">
        <v>1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</row>
    <row r="78" spans="1:13">
      <c r="A78" s="36"/>
      <c r="B78" s="22" t="s">
        <v>22</v>
      </c>
      <c r="C78" s="22">
        <v>1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spans="1:13">
      <c r="A79" s="25"/>
      <c r="B79" s="33" t="s">
        <v>23</v>
      </c>
      <c r="C79" s="22">
        <v>1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1:13">
      <c r="A80" s="25"/>
      <c r="B80" s="34"/>
      <c r="C80" s="22">
        <v>2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1:13">
      <c r="A81" s="25"/>
      <c r="B81" s="33" t="s">
        <v>24</v>
      </c>
      <c r="C81" s="22">
        <v>1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1:13">
      <c r="A82" s="25"/>
      <c r="B82" s="34"/>
      <c r="C82" s="22">
        <v>2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</row>
  </sheetData>
  <mergeCells count="38">
    <mergeCell ref="D1:G1"/>
    <mergeCell ref="H1:K1"/>
    <mergeCell ref="L1:M1"/>
    <mergeCell ref="A3:A10"/>
    <mergeCell ref="A12:A19"/>
    <mergeCell ref="A11:M11"/>
    <mergeCell ref="A75:A78"/>
    <mergeCell ref="B7:B8"/>
    <mergeCell ref="B9:B10"/>
    <mergeCell ref="B16:B17"/>
    <mergeCell ref="B18:B19"/>
    <mergeCell ref="B25:B26"/>
    <mergeCell ref="B27:B28"/>
    <mergeCell ref="B34:B35"/>
    <mergeCell ref="B36:B37"/>
    <mergeCell ref="B43:B44"/>
    <mergeCell ref="B63:B64"/>
    <mergeCell ref="B70:B71"/>
    <mergeCell ref="A48:A51"/>
    <mergeCell ref="A57:A60"/>
    <mergeCell ref="A66:A69"/>
    <mergeCell ref="A20:M20"/>
    <mergeCell ref="B79:B80"/>
    <mergeCell ref="B81:B82"/>
    <mergeCell ref="A21:A28"/>
    <mergeCell ref="A47:M47"/>
    <mergeCell ref="A38:M38"/>
    <mergeCell ref="A29:M29"/>
    <mergeCell ref="B45:B46"/>
    <mergeCell ref="B52:B53"/>
    <mergeCell ref="B54:B55"/>
    <mergeCell ref="B61:B62"/>
    <mergeCell ref="A30:A33"/>
    <mergeCell ref="A39:A42"/>
    <mergeCell ref="A56:M56"/>
    <mergeCell ref="A65:M65"/>
    <mergeCell ref="A74:M74"/>
    <mergeCell ref="B72:B7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A16" workbookViewId="0"/>
  </sheetViews>
  <sheetFormatPr defaultRowHeight="12.75"/>
  <cols>
    <col min="1" max="1" width="10.85546875" customWidth="1"/>
    <col min="2" max="2" width="10.7109375" customWidth="1"/>
    <col min="3" max="3" width="6.28515625" customWidth="1"/>
    <col min="4" max="5" width="7.7109375" customWidth="1"/>
    <col min="6" max="6" width="7.5703125" customWidth="1"/>
    <col min="7" max="7" width="7.42578125" customWidth="1"/>
    <col min="8" max="8" width="7.5703125" customWidth="1"/>
    <col min="10" max="10" width="7.140625" customWidth="1"/>
    <col min="11" max="11" width="7" customWidth="1"/>
    <col min="12" max="12" width="6.5703125" customWidth="1"/>
    <col min="13" max="13" width="7.28515625" customWidth="1"/>
  </cols>
  <sheetData>
    <row r="1" spans="1:13" ht="27.75" customHeight="1">
      <c r="A1" s="20"/>
      <c r="B1" s="20"/>
      <c r="C1" s="20"/>
      <c r="D1" s="48" t="s">
        <v>28</v>
      </c>
      <c r="E1" s="47"/>
      <c r="F1" s="47"/>
      <c r="G1" s="47"/>
      <c r="H1" s="47"/>
      <c r="I1" s="47"/>
      <c r="J1" s="47"/>
      <c r="K1" s="20"/>
      <c r="L1" s="20"/>
    </row>
    <row r="2" spans="1:13" ht="39.75" customHeight="1">
      <c r="A2" s="20"/>
      <c r="B2" s="48" t="s">
        <v>29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7" spans="1:13" ht="15">
      <c r="A7" s="5" t="s">
        <v>30</v>
      </c>
      <c r="B7" s="51" t="s">
        <v>83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2" spans="1:13" ht="15">
      <c r="A12" s="45" t="s">
        <v>31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3" ht="15">
      <c r="A13" s="6"/>
      <c r="B13" s="45" t="s">
        <v>33</v>
      </c>
      <c r="C13" s="45"/>
      <c r="D13" s="45"/>
      <c r="E13" s="45"/>
      <c r="F13" s="45"/>
      <c r="G13" s="45"/>
      <c r="H13" s="5"/>
      <c r="I13" s="6" t="s">
        <v>84</v>
      </c>
      <c r="J13" s="6"/>
      <c r="K13" s="6"/>
      <c r="L13" s="6"/>
      <c r="M13" s="6"/>
    </row>
    <row r="14" spans="1:13" ht="15">
      <c r="A14" s="6"/>
      <c r="B14" s="45" t="s">
        <v>34</v>
      </c>
      <c r="C14" s="45"/>
      <c r="D14" s="45"/>
      <c r="E14" s="45"/>
      <c r="F14" s="45"/>
      <c r="G14" s="45"/>
      <c r="H14" s="5"/>
      <c r="I14" s="6" t="s">
        <v>85</v>
      </c>
      <c r="J14" s="6"/>
      <c r="K14" s="6"/>
      <c r="L14" s="6"/>
      <c r="M14" s="6"/>
    </row>
    <row r="15" spans="1:13" ht="15">
      <c r="A15" s="6"/>
      <c r="B15" s="45" t="s">
        <v>32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ht="15">
      <c r="A16" s="6"/>
      <c r="B16" s="6"/>
      <c r="C16" s="45" t="s">
        <v>86</v>
      </c>
      <c r="D16" s="45"/>
      <c r="E16" s="45"/>
      <c r="F16" s="45"/>
      <c r="G16" s="45"/>
      <c r="H16" s="45"/>
      <c r="I16" s="45" t="s">
        <v>35</v>
      </c>
      <c r="J16" s="45"/>
      <c r="K16" s="45"/>
      <c r="L16" s="45"/>
      <c r="M16" s="6"/>
    </row>
    <row r="17" spans="1:14" ht="15">
      <c r="A17" s="6"/>
      <c r="B17" s="6"/>
      <c r="C17" s="45" t="s">
        <v>36</v>
      </c>
      <c r="D17" s="45"/>
      <c r="E17" s="45"/>
      <c r="F17" s="45"/>
      <c r="G17" s="45"/>
      <c r="H17" s="45"/>
      <c r="I17" s="45" t="s">
        <v>87</v>
      </c>
      <c r="J17" s="45"/>
      <c r="K17" s="45"/>
      <c r="L17" s="45"/>
      <c r="M17" s="6"/>
    </row>
    <row r="18" spans="1:14" ht="19.5">
      <c r="A18" s="6"/>
      <c r="B18" s="6"/>
      <c r="C18" s="45" t="s">
        <v>37</v>
      </c>
      <c r="D18" s="45"/>
      <c r="E18" s="45"/>
      <c r="F18" s="45"/>
      <c r="G18" s="45"/>
      <c r="H18" s="45"/>
      <c r="I18" s="45" t="s">
        <v>42</v>
      </c>
      <c r="J18" s="45"/>
      <c r="K18" s="45"/>
      <c r="L18" s="45"/>
      <c r="M18" s="6"/>
    </row>
    <row r="19" spans="1:14" ht="15">
      <c r="A19" s="6"/>
      <c r="B19" s="45" t="s">
        <v>38</v>
      </c>
      <c r="C19" s="45"/>
      <c r="D19" s="45"/>
      <c r="E19" s="45"/>
      <c r="F19" s="45"/>
      <c r="G19" s="45"/>
      <c r="H19" s="45"/>
      <c r="I19" s="46" t="s">
        <v>88</v>
      </c>
      <c r="J19" s="46"/>
      <c r="K19" s="46"/>
      <c r="L19" s="46"/>
      <c r="M19" s="47"/>
    </row>
    <row r="21" spans="1:14" ht="15.75">
      <c r="A21" s="52" t="s">
        <v>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4" ht="48">
      <c r="A22" s="8" t="s">
        <v>1</v>
      </c>
      <c r="B22" s="8" t="s">
        <v>2</v>
      </c>
      <c r="C22" s="8" t="s">
        <v>26</v>
      </c>
      <c r="D22" s="53" t="s">
        <v>43</v>
      </c>
      <c r="E22" s="54"/>
      <c r="F22" s="54"/>
      <c r="G22" s="55"/>
      <c r="H22" s="53" t="s">
        <v>44</v>
      </c>
      <c r="I22" s="54"/>
      <c r="J22" s="54"/>
      <c r="K22" s="55"/>
      <c r="L22" s="56" t="s">
        <v>13</v>
      </c>
      <c r="M22" s="57"/>
      <c r="N22" s="2"/>
    </row>
    <row r="23" spans="1:14" ht="15.75">
      <c r="A23" s="7"/>
      <c r="B23" s="7"/>
      <c r="C23" s="7"/>
      <c r="D23" s="7" t="s">
        <v>3</v>
      </c>
      <c r="E23" s="7" t="s">
        <v>4</v>
      </c>
      <c r="F23" s="7" t="s">
        <v>5</v>
      </c>
      <c r="G23" s="7" t="s">
        <v>6</v>
      </c>
      <c r="H23" s="7" t="s">
        <v>7</v>
      </c>
      <c r="I23" s="7" t="s">
        <v>8</v>
      </c>
      <c r="J23" s="7" t="s">
        <v>9</v>
      </c>
      <c r="K23" s="7" t="s">
        <v>10</v>
      </c>
      <c r="L23" s="7" t="s">
        <v>11</v>
      </c>
      <c r="M23" s="7" t="s">
        <v>12</v>
      </c>
    </row>
    <row r="24" spans="1:14" ht="15.75">
      <c r="A24" s="7" t="s">
        <v>89</v>
      </c>
      <c r="B24" s="7" t="s">
        <v>23</v>
      </c>
      <c r="C24" s="7">
        <v>1</v>
      </c>
      <c r="D24" s="10">
        <f>'MWFRS Method 2 (Fig 28.6-1)'!D34</f>
        <v>33.6</v>
      </c>
      <c r="E24" s="10">
        <f>'MWFRS Method 2 (Fig 28.6-1)'!E34</f>
        <v>5.4</v>
      </c>
      <c r="F24" s="10">
        <f>'MWFRS Method 2 (Fig 28.6-1)'!F34</f>
        <v>24.3</v>
      </c>
      <c r="G24" s="10">
        <f>'MWFRS Method 2 (Fig 28.6-1)'!G34</f>
        <v>5.5</v>
      </c>
      <c r="H24" s="10">
        <f>'MWFRS Method 2 (Fig 28.6-1)'!H34</f>
        <v>-14.9</v>
      </c>
      <c r="I24" s="10">
        <f>'MWFRS Method 2 (Fig 28.6-1)'!I34</f>
        <v>-20.399999999999999</v>
      </c>
      <c r="J24" s="10">
        <f>'MWFRS Method 2 (Fig 28.6-1)'!J34</f>
        <v>-10.8</v>
      </c>
      <c r="K24" s="10">
        <f>'MWFRS Method 2 (Fig 28.6-1)'!K34</f>
        <v>-16.399999999999999</v>
      </c>
      <c r="L24" s="10">
        <f>'MWFRS Method 2 (Fig 28.6-1)'!L34</f>
        <v>-27.8</v>
      </c>
      <c r="M24" s="10">
        <f>'MWFRS Method 2 (Fig 28.6-1)'!M34</f>
        <v>-23.7</v>
      </c>
    </row>
    <row r="25" spans="1:14" ht="15.75">
      <c r="A25" s="7" t="s">
        <v>90</v>
      </c>
      <c r="B25" s="7" t="s">
        <v>23</v>
      </c>
      <c r="C25" s="7">
        <v>1</v>
      </c>
      <c r="D25" s="10">
        <f>'MWFRS Method 2 (Fig 28.6-1)'!D43</f>
        <v>39</v>
      </c>
      <c r="E25" s="10">
        <f>'MWFRS Method 2 (Fig 28.6-1)'!E43</f>
        <v>6.3</v>
      </c>
      <c r="F25" s="10">
        <f>'MWFRS Method 2 (Fig 28.6-1)'!F43</f>
        <v>28.2</v>
      </c>
      <c r="G25" s="10">
        <f>'MWFRS Method 2 (Fig 28.6-1)'!G43</f>
        <v>6.4</v>
      </c>
      <c r="H25" s="10">
        <f>'MWFRS Method 2 (Fig 28.6-1)'!H43</f>
        <v>-17.3</v>
      </c>
      <c r="I25" s="10">
        <f>'MWFRS Method 2 (Fig 28.6-1)'!I43</f>
        <v>-23.6</v>
      </c>
      <c r="J25" s="10">
        <f>'MWFRS Method 2 (Fig 28.6-1)'!J43</f>
        <v>-12.5</v>
      </c>
      <c r="K25" s="10">
        <f>'MWFRS Method 2 (Fig 28.6-1)'!K43</f>
        <v>-19</v>
      </c>
      <c r="L25" s="10">
        <f>'MWFRS Method 2 (Fig 28.6-1)'!L43</f>
        <v>-32.299999999999997</v>
      </c>
      <c r="M25" s="10">
        <f>'MWFRS Method 2 (Fig 28.6-1)'!M43</f>
        <v>-27.5</v>
      </c>
    </row>
    <row r="26" spans="1:14" ht="15.75">
      <c r="A26" s="11"/>
      <c r="B26" s="11"/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4" ht="16.5" thickBot="1">
      <c r="A27" s="13"/>
      <c r="B27" s="13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4" ht="16.5" thickBot="1">
      <c r="A28" s="27" t="s">
        <v>85</v>
      </c>
      <c r="B28" s="29" t="s">
        <v>23</v>
      </c>
      <c r="C28" s="28">
        <v>1</v>
      </c>
      <c r="D28" s="15">
        <f>(((D25-D24)/(10))*2)+D24</f>
        <v>34.68</v>
      </c>
      <c r="E28" s="15">
        <f t="shared" ref="E28:M28" si="0">(((E25-E24)/(10))*2)+E24</f>
        <v>5.58</v>
      </c>
      <c r="F28" s="15">
        <f t="shared" si="0"/>
        <v>25.080000000000002</v>
      </c>
      <c r="G28" s="15">
        <f t="shared" si="0"/>
        <v>5.68</v>
      </c>
      <c r="H28" s="15">
        <f t="shared" si="0"/>
        <v>-15.38</v>
      </c>
      <c r="I28" s="15">
        <f t="shared" si="0"/>
        <v>-21.04</v>
      </c>
      <c r="J28" s="15">
        <f t="shared" si="0"/>
        <v>-11.14</v>
      </c>
      <c r="K28" s="15">
        <f t="shared" si="0"/>
        <v>-16.919999999999998</v>
      </c>
      <c r="L28" s="15">
        <f t="shared" si="0"/>
        <v>-28.7</v>
      </c>
      <c r="M28" s="15">
        <f t="shared" si="0"/>
        <v>-24.46</v>
      </c>
    </row>
    <row r="29" spans="1:14" ht="15.75">
      <c r="A29" s="16"/>
      <c r="B29" s="11"/>
      <c r="C29" s="11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4" ht="15.75">
      <c r="A30" s="10" t="s">
        <v>14</v>
      </c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4" ht="15.7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4" ht="15.75">
      <c r="A32" s="18"/>
      <c r="B32" s="49" t="s">
        <v>91</v>
      </c>
      <c r="C32" s="49"/>
      <c r="D32" s="49"/>
      <c r="E32" s="49"/>
      <c r="F32" s="49"/>
      <c r="G32" s="49"/>
      <c r="H32" s="49"/>
      <c r="I32" s="50" t="s">
        <v>92</v>
      </c>
      <c r="J32" s="50"/>
      <c r="K32" s="50"/>
      <c r="L32" s="50"/>
      <c r="M32" s="18"/>
    </row>
    <row r="33" spans="1:13" ht="17.25">
      <c r="A33" s="18"/>
      <c r="B33" s="49" t="s">
        <v>45</v>
      </c>
      <c r="C33" s="49"/>
      <c r="D33" s="49"/>
      <c r="E33" s="49"/>
      <c r="F33" s="49"/>
      <c r="G33" s="49"/>
      <c r="H33" s="49"/>
      <c r="I33" s="50" t="s">
        <v>46</v>
      </c>
      <c r="J33" s="50"/>
      <c r="K33" s="50"/>
      <c r="L33" s="50"/>
      <c r="M33" s="18"/>
    </row>
    <row r="34" spans="1:13" ht="15.7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15.75">
      <c r="A35" s="52" t="s">
        <v>15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13" ht="47.25">
      <c r="A36" s="8" t="s">
        <v>1</v>
      </c>
      <c r="B36" s="8" t="s">
        <v>2</v>
      </c>
      <c r="C36" s="8" t="s">
        <v>26</v>
      </c>
      <c r="D36" s="53" t="s">
        <v>16</v>
      </c>
      <c r="E36" s="54"/>
      <c r="F36" s="54"/>
      <c r="G36" s="55"/>
      <c r="H36" s="53" t="s">
        <v>17</v>
      </c>
      <c r="I36" s="54"/>
      <c r="J36" s="54"/>
      <c r="K36" s="55"/>
      <c r="L36" s="56" t="s">
        <v>13</v>
      </c>
      <c r="M36" s="57"/>
    </row>
    <row r="37" spans="1:13" ht="16.5" thickBot="1">
      <c r="A37" s="7"/>
      <c r="B37" s="13"/>
      <c r="C37" s="7"/>
      <c r="D37" s="13" t="s">
        <v>3</v>
      </c>
      <c r="E37" s="13" t="s">
        <v>4</v>
      </c>
      <c r="F37" s="13" t="s">
        <v>5</v>
      </c>
      <c r="G37" s="13" t="s">
        <v>6</v>
      </c>
      <c r="H37" s="13" t="s">
        <v>7</v>
      </c>
      <c r="I37" s="13" t="s">
        <v>8</v>
      </c>
      <c r="J37" s="13" t="s">
        <v>9</v>
      </c>
      <c r="K37" s="13" t="s">
        <v>10</v>
      </c>
      <c r="L37" s="13" t="s">
        <v>11</v>
      </c>
      <c r="M37" s="13" t="s">
        <v>12</v>
      </c>
    </row>
    <row r="38" spans="1:13" ht="16.5" thickBot="1">
      <c r="A38" s="27" t="s">
        <v>85</v>
      </c>
      <c r="B38" s="29" t="s">
        <v>23</v>
      </c>
      <c r="C38" s="30">
        <v>1</v>
      </c>
      <c r="D38" s="31">
        <f>D28*1</f>
        <v>34.68</v>
      </c>
      <c r="E38" s="15">
        <f t="shared" ref="E38:M38" si="1">E28*1</f>
        <v>5.58</v>
      </c>
      <c r="F38" s="15">
        <f t="shared" si="1"/>
        <v>25.080000000000002</v>
      </c>
      <c r="G38" s="15">
        <f t="shared" si="1"/>
        <v>5.68</v>
      </c>
      <c r="H38" s="15">
        <f t="shared" si="1"/>
        <v>-15.38</v>
      </c>
      <c r="I38" s="15">
        <f t="shared" si="1"/>
        <v>-21.04</v>
      </c>
      <c r="J38" s="15">
        <f t="shared" si="1"/>
        <v>-11.14</v>
      </c>
      <c r="K38" s="15">
        <f t="shared" si="1"/>
        <v>-16.919999999999998</v>
      </c>
      <c r="L38" s="15">
        <f t="shared" si="1"/>
        <v>-28.7</v>
      </c>
      <c r="M38" s="32">
        <f t="shared" si="1"/>
        <v>-24.46</v>
      </c>
    </row>
    <row r="39" spans="1:13" ht="15.75">
      <c r="A39" s="11"/>
      <c r="B39" s="11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5.7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 ht="15.75">
      <c r="A41" s="19"/>
      <c r="B41" s="19" t="s">
        <v>39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 ht="15.7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 ht="15.7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ht="15.7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 ht="15.75">
      <c r="A45" s="19"/>
      <c r="B45" s="19"/>
      <c r="C45" s="19"/>
      <c r="D45" s="19"/>
      <c r="E45" s="19"/>
      <c r="F45" s="19"/>
      <c r="G45" s="19"/>
      <c r="H45" s="19"/>
      <c r="I45" s="19" t="s">
        <v>40</v>
      </c>
      <c r="J45" s="19"/>
      <c r="K45" s="19"/>
    </row>
    <row r="46" spans="1:13" ht="15.75">
      <c r="A46" s="19"/>
      <c r="B46" s="19"/>
      <c r="C46" s="19"/>
      <c r="D46" s="19"/>
      <c r="E46" s="19"/>
      <c r="F46" s="19"/>
      <c r="G46" s="19"/>
      <c r="H46" s="19"/>
      <c r="I46" s="19" t="s">
        <v>41</v>
      </c>
      <c r="J46" s="58">
        <v>41426</v>
      </c>
      <c r="K46" s="47"/>
    </row>
  </sheetData>
  <mergeCells count="29">
    <mergeCell ref="J46:K46"/>
    <mergeCell ref="A35:M35"/>
    <mergeCell ref="D36:G36"/>
    <mergeCell ref="H36:K36"/>
    <mergeCell ref="L36:M36"/>
    <mergeCell ref="B33:H33"/>
    <mergeCell ref="I33:L33"/>
    <mergeCell ref="B2:L2"/>
    <mergeCell ref="B7:M7"/>
    <mergeCell ref="A12:M12"/>
    <mergeCell ref="C16:H16"/>
    <mergeCell ref="I16:L16"/>
    <mergeCell ref="B32:H32"/>
    <mergeCell ref="I32:L32"/>
    <mergeCell ref="A21:M21"/>
    <mergeCell ref="D22:G22"/>
    <mergeCell ref="H22:K22"/>
    <mergeCell ref="L22:M22"/>
    <mergeCell ref="C17:H17"/>
    <mergeCell ref="I17:L17"/>
    <mergeCell ref="C18:H18"/>
    <mergeCell ref="I18:L18"/>
    <mergeCell ref="B19:H19"/>
    <mergeCell ref="I19:M19"/>
    <mergeCell ref="D1:J1"/>
    <mergeCell ref="B13:G13"/>
    <mergeCell ref="B14:G14"/>
    <mergeCell ref="B15:G15"/>
    <mergeCell ref="H15:M15"/>
  </mergeCells>
  <pageMargins left="0.7" right="0.7" top="0.75" bottom="0.75" header="0.3" footer="0.3"/>
  <pageSetup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9"/>
  <sheetViews>
    <sheetView topLeftCell="A10" workbookViewId="0">
      <selection activeCell="B6" sqref="B6"/>
    </sheetView>
  </sheetViews>
  <sheetFormatPr defaultRowHeight="12.75"/>
  <cols>
    <col min="1" max="1" width="17.7109375" customWidth="1"/>
  </cols>
  <sheetData>
    <row r="1" spans="1:7">
      <c r="A1" t="s">
        <v>47</v>
      </c>
      <c r="B1">
        <v>118.9</v>
      </c>
    </row>
    <row r="2" spans="1:7">
      <c r="A2" t="s">
        <v>48</v>
      </c>
      <c r="B2">
        <v>0</v>
      </c>
    </row>
    <row r="3" spans="1:7">
      <c r="A3" t="s">
        <v>49</v>
      </c>
      <c r="B3">
        <v>376</v>
      </c>
    </row>
    <row r="4" spans="1:7">
      <c r="A4" t="s">
        <v>50</v>
      </c>
      <c r="B4">
        <v>0</v>
      </c>
    </row>
    <row r="5" spans="1:7">
      <c r="A5" t="s">
        <v>69</v>
      </c>
      <c r="B5">
        <v>376</v>
      </c>
    </row>
    <row r="6" spans="1:7">
      <c r="A6" t="s">
        <v>71</v>
      </c>
      <c r="B6">
        <v>0</v>
      </c>
    </row>
    <row r="7" spans="1:7">
      <c r="A7" t="s">
        <v>70</v>
      </c>
      <c r="B7">
        <v>0</v>
      </c>
    </row>
    <row r="8" spans="1:7">
      <c r="A8" t="s">
        <v>77</v>
      </c>
      <c r="B8">
        <v>0</v>
      </c>
    </row>
    <row r="9" spans="1:7">
      <c r="A9" t="s">
        <v>81</v>
      </c>
      <c r="B9">
        <v>0</v>
      </c>
    </row>
    <row r="10" spans="1:7">
      <c r="A10" t="s">
        <v>82</v>
      </c>
      <c r="B10">
        <v>0</v>
      </c>
    </row>
    <row r="13" spans="1:7">
      <c r="A13" t="s">
        <v>52</v>
      </c>
    </row>
    <row r="14" spans="1:7">
      <c r="A14" t="s">
        <v>53</v>
      </c>
      <c r="B14" t="s">
        <v>68</v>
      </c>
      <c r="G14" s="21">
        <f>1.4*(B1+B4)</f>
        <v>166.46</v>
      </c>
    </row>
    <row r="15" spans="1:7" ht="15.75">
      <c r="A15" t="s">
        <v>54</v>
      </c>
      <c r="B15" t="s">
        <v>72</v>
      </c>
      <c r="G15" s="21">
        <f>1.2*($B$1+$B$4) + 1.6*($B$2+$B$9) + 0.5*$B$5</f>
        <v>330.68</v>
      </c>
    </row>
    <row r="16" spans="1:7">
      <c r="G16" s="21">
        <f>1.2*($B$1+$B$4) + 1.6*($B$2+$B$9) + 0.5*$B$6</f>
        <v>142.68</v>
      </c>
    </row>
    <row r="17" spans="1:7">
      <c r="G17" s="21">
        <f>1.2*($B$1+$B$4) + 1.6*($B$2+$B$9) + 0.5*$B$7</f>
        <v>142.68</v>
      </c>
    </row>
    <row r="18" spans="1:7" ht="15.75">
      <c r="A18" t="s">
        <v>55</v>
      </c>
      <c r="B18" t="s">
        <v>73</v>
      </c>
      <c r="G18" s="21">
        <f>1.2*$B$1+1.6*$B$5+0.5*$B$2</f>
        <v>744.28</v>
      </c>
    </row>
    <row r="19" spans="1:7">
      <c r="G19" s="21">
        <f>1.2*$B$1+1.6*$B$5+0.8*$B$3</f>
        <v>1045.08</v>
      </c>
    </row>
    <row r="20" spans="1:7">
      <c r="G20" s="21">
        <f>1.2*$B$1+1.6*$B$6+0.5*$B$2</f>
        <v>142.68</v>
      </c>
    </row>
    <row r="21" spans="1:7">
      <c r="G21" s="21">
        <f>1.2*$B$1+1.6*$B$6+0.8*$B$3</f>
        <v>443.48</v>
      </c>
    </row>
    <row r="22" spans="1:7">
      <c r="G22" s="21">
        <f>1.2*$B$1+1.6*$B$7+0.5*$B$2</f>
        <v>142.68</v>
      </c>
    </row>
    <row r="23" spans="1:7">
      <c r="G23" s="21">
        <f>1.2*$B$1+1.6*$B$7+0.8*$B$3</f>
        <v>443.48</v>
      </c>
    </row>
    <row r="24" spans="1:7" ht="15.75">
      <c r="A24" t="s">
        <v>56</v>
      </c>
      <c r="B24" t="s">
        <v>74</v>
      </c>
      <c r="G24" s="21">
        <f>1.2*$B$1+1.6*$B$3+0.5*$B$2+0.5*$B$5</f>
        <v>932.28</v>
      </c>
    </row>
    <row r="25" spans="1:7">
      <c r="G25" s="21">
        <f>1.2*$B$1+1.6*$B$3+0.5*$B$2+0.5*$B$6</f>
        <v>744.28</v>
      </c>
    </row>
    <row r="26" spans="1:7">
      <c r="G26" s="21">
        <f>1.2*$B$1+1.6*$B$3+0.5*$B$2+0.5*$B$7</f>
        <v>744.28</v>
      </c>
    </row>
    <row r="27" spans="1:7" ht="15.75">
      <c r="A27" t="s">
        <v>57</v>
      </c>
      <c r="B27" t="s">
        <v>78</v>
      </c>
      <c r="G27" s="21">
        <f>1.2*$B$1+$B$8+0.5*$B$2+0.2*$B$6</f>
        <v>142.68</v>
      </c>
    </row>
    <row r="28" spans="1:7">
      <c r="A28" t="s">
        <v>58</v>
      </c>
      <c r="B28" t="s">
        <v>75</v>
      </c>
      <c r="G28" s="21">
        <f>0.9*$B$1+1.6*$B$3+1.6*$B$9</f>
        <v>708.61</v>
      </c>
    </row>
    <row r="29" spans="1:7">
      <c r="A29" t="s">
        <v>59</v>
      </c>
      <c r="B29" t="s">
        <v>76</v>
      </c>
      <c r="G29" s="21">
        <f>0.9*$B$1+1.6*$B$8+1.6*$B$9</f>
        <v>107.01</v>
      </c>
    </row>
    <row r="31" spans="1:7">
      <c r="A31" t="s">
        <v>51</v>
      </c>
    </row>
    <row r="32" spans="1:7">
      <c r="A32" t="s">
        <v>60</v>
      </c>
      <c r="B32" t="s">
        <v>79</v>
      </c>
    </row>
    <row r="33" spans="1:2">
      <c r="A33" t="s">
        <v>61</v>
      </c>
      <c r="B33" t="s">
        <v>80</v>
      </c>
    </row>
    <row r="34" spans="1:2">
      <c r="A34" t="s">
        <v>62</v>
      </c>
    </row>
    <row r="35" spans="1:2">
      <c r="A35" t="s">
        <v>63</v>
      </c>
    </row>
    <row r="36" spans="1:2">
      <c r="A36" t="s">
        <v>64</v>
      </c>
    </row>
    <row r="37" spans="1:2">
      <c r="A37" t="s">
        <v>65</v>
      </c>
    </row>
    <row r="38" spans="1:2">
      <c r="A38" t="s">
        <v>66</v>
      </c>
    </row>
    <row r="39" spans="1:2">
      <c r="A39" t="s">
        <v>67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A2" sqref="A2"/>
    </sheetView>
  </sheetViews>
  <sheetFormatPr defaultRowHeight="12.75"/>
  <sheetData>
    <row r="1" spans="1:7">
      <c r="A1" t="s">
        <v>99</v>
      </c>
    </row>
    <row r="3" spans="1:7">
      <c r="D3" t="s">
        <v>96</v>
      </c>
      <c r="F3" t="s">
        <v>97</v>
      </c>
      <c r="G3" t="s">
        <v>98</v>
      </c>
    </row>
    <row r="4" spans="1:7" ht="15">
      <c r="A4" s="59" t="s">
        <v>93</v>
      </c>
      <c r="D4">
        <v>535</v>
      </c>
      <c r="F4">
        <v>13680</v>
      </c>
      <c r="G4">
        <f>F4/D4</f>
        <v>25.570093457943926</v>
      </c>
    </row>
    <row r="5" spans="1:7" ht="15">
      <c r="A5" s="59" t="s">
        <v>94</v>
      </c>
      <c r="D5">
        <v>1380</v>
      </c>
      <c r="F5">
        <v>13680</v>
      </c>
      <c r="G5">
        <f t="shared" ref="G5:G6" si="0">F5/D5</f>
        <v>9.9130434782608692</v>
      </c>
    </row>
    <row r="6" spans="1:7" ht="15">
      <c r="A6" s="59" t="s">
        <v>95</v>
      </c>
      <c r="D6">
        <v>605</v>
      </c>
      <c r="F6">
        <v>13680</v>
      </c>
      <c r="G6">
        <f t="shared" si="0"/>
        <v>22.611570247933884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MWFRS Method 2 (Fig 28.6-1)</vt:lpstr>
      <vt:lpstr>Interpolating</vt:lpstr>
      <vt:lpstr>Load Combinations</vt:lpstr>
      <vt:lpstr>Hurricane Straps</vt:lpstr>
      <vt:lpstr>Interpolating!Print_Area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lastPrinted>2013-06-01T17:03:31Z</cp:lastPrinted>
  <dcterms:created xsi:type="dcterms:W3CDTF">2009-11-27T17:59:24Z</dcterms:created>
  <dcterms:modified xsi:type="dcterms:W3CDTF">2014-05-27T20:13:00Z</dcterms:modified>
</cp:coreProperties>
</file>