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5480" windowHeight="9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Sheet1!$A$1:$I$76</definedName>
    <definedName name="_xlnm.Print_Titles" localSheetId="0">Sheet1!$1:$3</definedName>
  </definedNames>
  <calcPr calcId="124519"/>
</workbook>
</file>

<file path=xl/calcChain.xml><?xml version="1.0" encoding="utf-8"?>
<calcChain xmlns="http://schemas.openxmlformats.org/spreadsheetml/2006/main">
  <c r="I74" i="1"/>
  <c r="H74"/>
  <c r="G74"/>
  <c r="I37"/>
  <c r="I19"/>
  <c r="I15"/>
  <c r="I8"/>
  <c r="I70"/>
  <c r="H70"/>
  <c r="H43"/>
  <c r="H37"/>
  <c r="H19"/>
  <c r="H8"/>
  <c r="G70"/>
  <c r="G43"/>
  <c r="G19"/>
  <c r="G8"/>
  <c r="E70"/>
</calcChain>
</file>

<file path=xl/sharedStrings.xml><?xml version="1.0" encoding="utf-8"?>
<sst xmlns="http://schemas.openxmlformats.org/spreadsheetml/2006/main" count="106" uniqueCount="81">
  <si>
    <t>Part</t>
  </si>
  <si>
    <t>Length</t>
  </si>
  <si>
    <t>Multiplier</t>
  </si>
  <si>
    <t>Cost</t>
  </si>
  <si>
    <t xml:space="preserve">2" Sch 80 PVC Conduit </t>
  </si>
  <si>
    <t xml:space="preserve">2" Sch 40 PVC Conduit </t>
  </si>
  <si>
    <t>4' MCL 4'</t>
  </si>
  <si>
    <t>2" Converter Sch 80 to Sch 40</t>
  </si>
  <si>
    <r>
      <t>1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" Sch 40 PVC Conduit</t>
    </r>
  </si>
  <si>
    <r>
      <t>1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" Converter Sch 80 to Sch 40</t>
    </r>
  </si>
  <si>
    <r>
      <t>1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" Sch 80 PVC Conduit </t>
    </r>
  </si>
  <si>
    <t>#2 GREEN GROUND WIRE</t>
  </si>
  <si>
    <t>3/0 THWN</t>
  </si>
  <si>
    <t xml:space="preserve">2/0 THWN </t>
  </si>
  <si>
    <t>#1 THWN</t>
  </si>
  <si>
    <r>
      <t>2"  Sch 40 Long Sweep PVC 90</t>
    </r>
    <r>
      <rPr>
        <sz val="11"/>
        <color theme="1"/>
        <rFont val="Times New Roman"/>
        <family val="1"/>
      </rPr>
      <t>°</t>
    </r>
    <r>
      <rPr>
        <sz val="11"/>
        <color theme="1"/>
        <rFont val="Calibri"/>
        <family val="2"/>
        <scheme val="minor"/>
      </rPr>
      <t xml:space="preserve"> ELL</t>
    </r>
  </si>
  <si>
    <r>
      <t>1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"  Sch 40 Long Sweep PVC 90° ELL</t>
    </r>
  </si>
  <si>
    <t>202' MCL 10'</t>
  </si>
  <si>
    <t>210'</t>
  </si>
  <si>
    <t xml:space="preserve">#3 THHN </t>
  </si>
  <si>
    <t>5'</t>
  </si>
  <si>
    <t>Franklin Electric QD Control Box Mdl 2801054915</t>
  </si>
  <si>
    <t>Total Length</t>
  </si>
  <si>
    <t>4'</t>
  </si>
  <si>
    <t>20'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</si>
  <si>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" Sch 80 PVC Conduit (gnd)</t>
    </r>
  </si>
  <si>
    <t>80'</t>
  </si>
  <si>
    <t>L6-30R</t>
  </si>
  <si>
    <t>L6-30P</t>
  </si>
  <si>
    <t>Single Gang NEMA 3R Outlet Box</t>
  </si>
  <si>
    <t>NEMA 3R 24x36x8 Junction Box w/Plywood Backing</t>
  </si>
  <si>
    <t>#10, 3 Wire SO Cord</t>
  </si>
  <si>
    <t>2" Sch 80 PVC MTA W/LOCK NUT</t>
  </si>
  <si>
    <r>
      <t>1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" Sch 80 PVC MTA W/LOCK NUT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</si>
  <si>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" Sch 80 PVC MTA W/LOCK NUT</t>
    </r>
  </si>
  <si>
    <t>COYOTE Model 1PH230V</t>
  </si>
  <si>
    <t>White Heat Shrink</t>
  </si>
  <si>
    <t>Red Heat Shrink</t>
  </si>
  <si>
    <t>Polaris Block Connector Model IPLD 3/0-4</t>
  </si>
  <si>
    <t>Polaris Block Connector Model IPLD 3/0-3</t>
  </si>
  <si>
    <t>210' MCL 10'</t>
  </si>
  <si>
    <t>840'</t>
  </si>
  <si>
    <t>5' MCL 5'</t>
  </si>
  <si>
    <t>100'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</si>
  <si>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x 20 Spring Channel Nut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</si>
  <si>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x 20 x 1" Galv. Bolt</t>
    </r>
  </si>
  <si>
    <r>
      <t xml:space="preserve">Masonry Scr, 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" x 1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" TAPCON            HW3-134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</si>
  <si>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"  Galv Fender Washer</t>
    </r>
  </si>
  <si>
    <t>SQ D QO2-4L70RB LOAD CENTER w/2p-20A Breaker 10k AIC</t>
  </si>
  <si>
    <t>10'</t>
  </si>
  <si>
    <t>#12 THHN GREEN GROUND WIRE</t>
  </si>
  <si>
    <t>#12 THHN SOLID CORE (WHITE)</t>
  </si>
  <si>
    <t>#12 THHN SOLID CORE (BLACK)</t>
  </si>
  <si>
    <t>#12 THHN SOLID CORE (RED)</t>
  </si>
  <si>
    <t>50'</t>
  </si>
  <si>
    <t>40'</t>
  </si>
  <si>
    <t>2" Insulating Bushing</t>
  </si>
  <si>
    <r>
      <t>1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" Insulating Bushing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</si>
  <si>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" Insulating Bushing</t>
    </r>
  </si>
  <si>
    <t>244' MCL 244'</t>
  </si>
  <si>
    <t>2196'</t>
  </si>
  <si>
    <t>732'</t>
  </si>
  <si>
    <t>1220'</t>
  </si>
  <si>
    <t>75'</t>
  </si>
  <si>
    <t>400'</t>
  </si>
  <si>
    <t>Single Gang In-Use Recp Cover</t>
  </si>
  <si>
    <r>
      <t>1</t>
    </r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x 1</t>
    </r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Galv UniStrut w/slots</t>
    </r>
  </si>
  <si>
    <t>1" Seal Tite Straight Connector</t>
  </si>
  <si>
    <t>8'</t>
  </si>
  <si>
    <t>Grundfos 4" Stainless Steel 1/2 hp Submersible Pump 3 Wire 230V</t>
  </si>
  <si>
    <t>Total Materials w/o shipping or taxes</t>
  </si>
  <si>
    <t>Tangipahoa Parish Cell 12 Phase II (East)</t>
  </si>
  <si>
    <t>Materials List</t>
  </si>
  <si>
    <t>1" Seal Tite Conduit</t>
  </si>
  <si>
    <t>5/8" x 10' CU Clad Ground Rod w/ connector</t>
  </si>
  <si>
    <t>NU-LITE Hammond</t>
  </si>
  <si>
    <t>No Bid</t>
  </si>
  <si>
    <t>Ribando's Electrical</t>
  </si>
  <si>
    <t>TECHE Electric</t>
  </si>
  <si>
    <t xml:space="preserve">Comparing bids with only items that all 3 suppliers included in their bid.  </t>
  </si>
  <si>
    <t>Note:  Only NU-LITE quote states that no "Freight Allowed"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</si>
</sst>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0" fillId="0" borderId="0" xfId="0" applyNumberFormat="1"/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 wrapText="1"/>
    </xf>
    <xf numFmtId="164" fontId="0" fillId="0" borderId="11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5" xfId="0" applyNumberFormat="1" applyBorder="1"/>
    <xf numFmtId="164" fontId="0" fillId="0" borderId="9" xfId="0" applyNumberFormat="1" applyBorder="1"/>
    <xf numFmtId="164" fontId="0" fillId="0" borderId="6" xfId="0" applyNumberFormat="1" applyBorder="1"/>
    <xf numFmtId="164" fontId="0" fillId="0" borderId="8" xfId="0" applyNumberForma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164" fontId="0" fillId="0" borderId="20" xfId="0" applyNumberFormat="1" applyBorder="1"/>
    <xf numFmtId="164" fontId="0" fillId="0" borderId="16" xfId="0" applyNumberFormat="1" applyBorder="1"/>
    <xf numFmtId="164" fontId="0" fillId="0" borderId="16" xfId="0" applyNumberFormat="1" applyBorder="1" applyAlignment="1"/>
    <xf numFmtId="164" fontId="0" fillId="0" borderId="21" xfId="0" applyNumberFormat="1" applyBorder="1"/>
    <xf numFmtId="164" fontId="0" fillId="0" borderId="22" xfId="0" applyNumberFormat="1" applyBorder="1" applyAlignment="1">
      <alignment horizontal="center"/>
    </xf>
    <xf numFmtId="164" fontId="0" fillId="0" borderId="10" xfId="0" applyNumberFormat="1" applyBorder="1" applyAlignment="1"/>
    <xf numFmtId="164" fontId="0" fillId="0" borderId="23" xfId="0" applyNumberFormat="1" applyBorder="1" applyAlignme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4" xfId="0" applyBorder="1" applyAlignment="1">
      <alignment horizontal="center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164" fontId="0" fillId="0" borderId="25" xfId="0" applyNumberFormat="1" applyBorder="1"/>
    <xf numFmtId="164" fontId="0" fillId="0" borderId="4" xfId="0" applyNumberFormat="1" applyBorder="1"/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0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5"/>
  <sheetViews>
    <sheetView tabSelected="1" workbookViewId="0">
      <pane ySplit="2" topLeftCell="A57" activePane="bottomLeft" state="frozen"/>
      <selection pane="bottomLeft" activeCell="A76" sqref="A76"/>
    </sheetView>
  </sheetViews>
  <sheetFormatPr defaultRowHeight="15"/>
  <cols>
    <col min="1" max="1" width="31.85546875" customWidth="1"/>
    <col min="2" max="2" width="14.5703125" style="1" customWidth="1"/>
    <col min="3" max="3" width="13.5703125" style="1" customWidth="1"/>
    <col min="4" max="4" width="16.7109375" style="1" customWidth="1"/>
    <col min="5" max="5" width="10.140625" style="1" bestFit="1" customWidth="1"/>
    <col min="6" max="6" width="0.5703125" style="1" customWidth="1"/>
    <col min="7" max="7" width="10.7109375" customWidth="1"/>
    <col min="8" max="8" width="10.5703125" customWidth="1"/>
    <col min="9" max="9" width="10.7109375" customWidth="1"/>
  </cols>
  <sheetData>
    <row r="1" spans="1:9" ht="15" customHeight="1">
      <c r="A1" s="30" t="s">
        <v>71</v>
      </c>
      <c r="B1" s="31"/>
      <c r="C1" s="31"/>
      <c r="D1" s="31"/>
      <c r="E1" s="31"/>
      <c r="F1" s="49"/>
      <c r="G1" s="39" t="s">
        <v>75</v>
      </c>
      <c r="H1" s="52" t="s">
        <v>77</v>
      </c>
      <c r="I1" s="52" t="s">
        <v>78</v>
      </c>
    </row>
    <row r="2" spans="1:9" ht="19.5" thickBot="1">
      <c r="A2" s="32" t="s">
        <v>72</v>
      </c>
      <c r="B2" s="33"/>
      <c r="C2" s="33"/>
      <c r="D2" s="33"/>
      <c r="E2" s="33"/>
      <c r="F2" s="50"/>
      <c r="G2" s="40"/>
      <c r="H2" s="53"/>
      <c r="I2" s="53"/>
    </row>
    <row r="3" spans="1:9" ht="21.75" thickBot="1">
      <c r="A3" s="8" t="s">
        <v>0</v>
      </c>
      <c r="B3" s="9" t="s">
        <v>1</v>
      </c>
      <c r="C3" s="9" t="s">
        <v>2</v>
      </c>
      <c r="D3" s="9" t="s">
        <v>22</v>
      </c>
      <c r="E3" s="11" t="s">
        <v>3</v>
      </c>
      <c r="F3" s="50"/>
      <c r="G3" s="41"/>
      <c r="H3" s="53"/>
      <c r="I3" s="53"/>
    </row>
    <row r="4" spans="1:9">
      <c r="A4" s="4" t="s">
        <v>5</v>
      </c>
      <c r="B4" s="6" t="s">
        <v>40</v>
      </c>
      <c r="C4" s="5">
        <v>4</v>
      </c>
      <c r="D4" s="6" t="s">
        <v>41</v>
      </c>
      <c r="E4" s="13">
        <v>481.8</v>
      </c>
      <c r="F4" s="50"/>
      <c r="G4" s="42">
        <v>406.85</v>
      </c>
      <c r="H4" s="35">
        <v>508.2</v>
      </c>
      <c r="I4" s="35">
        <v>453.38</v>
      </c>
    </row>
    <row r="5" spans="1:9">
      <c r="A5" s="2" t="s">
        <v>15</v>
      </c>
      <c r="B5" s="3"/>
      <c r="C5" s="3">
        <v>14</v>
      </c>
      <c r="D5" s="3"/>
      <c r="E5" s="14">
        <v>149.6</v>
      </c>
      <c r="F5" s="50"/>
      <c r="G5" s="43">
        <v>18.899999999999999</v>
      </c>
      <c r="H5" s="36">
        <v>26.6</v>
      </c>
      <c r="I5" s="36">
        <v>110.35</v>
      </c>
    </row>
    <row r="6" spans="1:9">
      <c r="A6" s="2" t="s">
        <v>7</v>
      </c>
      <c r="B6" s="3"/>
      <c r="C6" s="3">
        <v>7</v>
      </c>
      <c r="D6" s="3"/>
      <c r="E6" s="14">
        <v>3.3</v>
      </c>
      <c r="F6" s="50"/>
      <c r="G6" s="43">
        <v>2.4</v>
      </c>
      <c r="H6" s="36">
        <v>3.71</v>
      </c>
      <c r="I6" s="36">
        <v>3.51</v>
      </c>
    </row>
    <row r="7" spans="1:9">
      <c r="A7" s="2" t="s">
        <v>4</v>
      </c>
      <c r="B7" s="3" t="s">
        <v>42</v>
      </c>
      <c r="C7" s="3">
        <v>7</v>
      </c>
      <c r="D7" s="3" t="s">
        <v>55</v>
      </c>
      <c r="E7" s="14">
        <v>37.4</v>
      </c>
      <c r="F7" s="50"/>
      <c r="G7" s="43">
        <v>30.96</v>
      </c>
      <c r="H7" s="36">
        <v>34.6</v>
      </c>
      <c r="I7" s="36">
        <v>31.9</v>
      </c>
    </row>
    <row r="8" spans="1:9">
      <c r="A8" s="2" t="s">
        <v>32</v>
      </c>
      <c r="B8" s="3"/>
      <c r="C8" s="3">
        <v>7</v>
      </c>
      <c r="D8" s="3"/>
      <c r="E8" s="14">
        <v>11</v>
      </c>
      <c r="F8" s="50"/>
      <c r="G8" s="43">
        <f>3.45+4.76</f>
        <v>8.2100000000000009</v>
      </c>
      <c r="H8" s="36">
        <f>5.18+2.87</f>
        <v>8.0500000000000007</v>
      </c>
      <c r="I8" s="36">
        <f>4.59+2.83</f>
        <v>7.42</v>
      </c>
    </row>
    <row r="9" spans="1:9">
      <c r="A9" s="2" t="s">
        <v>56</v>
      </c>
      <c r="B9" s="3"/>
      <c r="C9" s="3">
        <v>7</v>
      </c>
      <c r="D9" s="3"/>
      <c r="E9" s="14">
        <v>24.2</v>
      </c>
      <c r="F9" s="50"/>
      <c r="G9" s="43">
        <v>2.97</v>
      </c>
      <c r="H9" s="36">
        <v>3.08</v>
      </c>
      <c r="I9" s="36">
        <v>3</v>
      </c>
    </row>
    <row r="10" spans="1:9">
      <c r="A10" s="2"/>
      <c r="B10" s="3"/>
      <c r="C10" s="3"/>
      <c r="D10" s="3"/>
      <c r="E10" s="14"/>
      <c r="F10" s="50"/>
      <c r="G10" s="43"/>
      <c r="H10" s="36"/>
      <c r="I10" s="36"/>
    </row>
    <row r="11" spans="1:9" ht="18.75">
      <c r="A11" s="2" t="s">
        <v>8</v>
      </c>
      <c r="B11" s="3" t="s">
        <v>17</v>
      </c>
      <c r="C11" s="3">
        <v>1</v>
      </c>
      <c r="D11" s="3" t="s">
        <v>18</v>
      </c>
      <c r="E11" s="14">
        <v>94.6</v>
      </c>
      <c r="F11" s="50"/>
      <c r="G11" s="43">
        <v>79.81</v>
      </c>
      <c r="H11" s="36">
        <v>96.6</v>
      </c>
      <c r="I11" s="36">
        <v>85.75</v>
      </c>
    </row>
    <row r="12" spans="1:9" ht="18.75">
      <c r="A12" s="2" t="s">
        <v>16</v>
      </c>
      <c r="B12" s="3"/>
      <c r="C12" s="3">
        <v>4</v>
      </c>
      <c r="D12" s="3"/>
      <c r="E12" s="14">
        <v>5.5</v>
      </c>
      <c r="F12" s="50"/>
      <c r="G12" s="43">
        <v>3.95</v>
      </c>
      <c r="H12" s="36">
        <v>5.84</v>
      </c>
      <c r="I12" s="36">
        <v>5.05</v>
      </c>
    </row>
    <row r="13" spans="1:9" ht="18.75">
      <c r="A13" s="2" t="s">
        <v>9</v>
      </c>
      <c r="B13" s="3"/>
      <c r="C13" s="3">
        <v>2</v>
      </c>
      <c r="D13" s="3"/>
      <c r="E13" s="14">
        <v>1</v>
      </c>
      <c r="F13" s="50"/>
      <c r="G13" s="43">
        <v>2.63</v>
      </c>
      <c r="H13" s="36">
        <v>0.82</v>
      </c>
      <c r="I13" s="36">
        <v>0.7</v>
      </c>
    </row>
    <row r="14" spans="1:9" ht="18.75">
      <c r="A14" s="2" t="s">
        <v>10</v>
      </c>
      <c r="B14" s="3" t="s">
        <v>6</v>
      </c>
      <c r="C14" s="3">
        <v>2</v>
      </c>
      <c r="D14" s="7" t="s">
        <v>49</v>
      </c>
      <c r="E14" s="14">
        <v>7.7</v>
      </c>
      <c r="F14" s="50"/>
      <c r="G14" s="43">
        <v>5.34</v>
      </c>
      <c r="H14" s="36">
        <v>6.6</v>
      </c>
      <c r="I14" s="36">
        <v>9.1999999999999993</v>
      </c>
    </row>
    <row r="15" spans="1:9" ht="18.75">
      <c r="A15" s="2" t="s">
        <v>33</v>
      </c>
      <c r="B15" s="3"/>
      <c r="C15" s="3">
        <v>2</v>
      </c>
      <c r="D15" s="3"/>
      <c r="E15" s="14">
        <v>2</v>
      </c>
      <c r="F15" s="50"/>
      <c r="G15" s="43">
        <v>1.69</v>
      </c>
      <c r="H15" s="36">
        <v>1.26</v>
      </c>
      <c r="I15" s="36">
        <f>1.27+0.64</f>
        <v>1.9100000000000001</v>
      </c>
    </row>
    <row r="16" spans="1:9" ht="18.75">
      <c r="A16" s="2" t="s">
        <v>57</v>
      </c>
      <c r="B16" s="3"/>
      <c r="C16" s="3">
        <v>2</v>
      </c>
      <c r="D16" s="3"/>
      <c r="E16" s="14">
        <v>5.5</v>
      </c>
      <c r="F16" s="50"/>
      <c r="G16" s="43">
        <v>0.47</v>
      </c>
      <c r="H16" s="36">
        <v>0.5</v>
      </c>
      <c r="I16" s="36">
        <v>0.55000000000000004</v>
      </c>
    </row>
    <row r="17" spans="1:9">
      <c r="A17" s="2"/>
      <c r="B17" s="3"/>
      <c r="C17" s="3"/>
      <c r="D17" s="3"/>
      <c r="E17" s="14"/>
      <c r="F17" s="50"/>
      <c r="G17" s="43"/>
      <c r="H17" s="36"/>
      <c r="I17" s="36"/>
    </row>
    <row r="18" spans="1:9" ht="18.75">
      <c r="A18" s="2" t="s">
        <v>25</v>
      </c>
      <c r="B18" s="3" t="s">
        <v>23</v>
      </c>
      <c r="C18" s="3">
        <v>5</v>
      </c>
      <c r="D18" s="3" t="s">
        <v>24</v>
      </c>
      <c r="E18" s="14">
        <v>5.5</v>
      </c>
      <c r="F18" s="50"/>
      <c r="G18" s="43">
        <v>3.98</v>
      </c>
      <c r="H18" s="36">
        <v>4.5999999999999996</v>
      </c>
      <c r="I18" s="36">
        <v>6.89</v>
      </c>
    </row>
    <row r="19" spans="1:9" ht="18.75">
      <c r="A19" s="2" t="s">
        <v>34</v>
      </c>
      <c r="B19" s="3"/>
      <c r="C19" s="3">
        <v>5</v>
      </c>
      <c r="D19" s="3"/>
      <c r="E19" s="14">
        <v>1.1000000000000001</v>
      </c>
      <c r="F19" s="50"/>
      <c r="G19" s="43">
        <f>0.49+0.52</f>
        <v>1.01</v>
      </c>
      <c r="H19" s="36">
        <f>0.75+0.33</f>
        <v>1.08</v>
      </c>
      <c r="I19" s="36">
        <f>0.92+0.33</f>
        <v>1.25</v>
      </c>
    </row>
    <row r="20" spans="1:9" ht="18.75">
      <c r="A20" s="2" t="s">
        <v>58</v>
      </c>
      <c r="B20" s="3"/>
      <c r="C20" s="3">
        <v>5</v>
      </c>
      <c r="D20" s="3"/>
      <c r="E20" s="14">
        <v>8.8000000000000007</v>
      </c>
      <c r="F20" s="50"/>
      <c r="G20" s="43">
        <v>0.32</v>
      </c>
      <c r="H20" s="36">
        <v>0.31</v>
      </c>
      <c r="I20" s="36">
        <v>0.15</v>
      </c>
    </row>
    <row r="21" spans="1:9">
      <c r="A21" s="2"/>
      <c r="B21" s="3"/>
      <c r="C21" s="3"/>
      <c r="D21" s="3"/>
      <c r="E21" s="14"/>
      <c r="F21" s="50"/>
      <c r="G21" s="43"/>
      <c r="H21" s="36"/>
      <c r="I21" s="36"/>
    </row>
    <row r="22" spans="1:9">
      <c r="A22" s="2" t="s">
        <v>12</v>
      </c>
      <c r="B22" s="7" t="s">
        <v>59</v>
      </c>
      <c r="C22" s="3">
        <v>9</v>
      </c>
      <c r="D22" s="7" t="s">
        <v>60</v>
      </c>
      <c r="E22" s="14">
        <v>6563.7</v>
      </c>
      <c r="F22" s="50"/>
      <c r="G22" s="43">
        <v>5443.87</v>
      </c>
      <c r="H22" s="36">
        <v>6217.97</v>
      </c>
      <c r="I22" s="36">
        <v>5870.24</v>
      </c>
    </row>
    <row r="23" spans="1:9">
      <c r="A23" s="2" t="s">
        <v>13</v>
      </c>
      <c r="B23" s="7" t="s">
        <v>59</v>
      </c>
      <c r="C23" s="3">
        <v>3</v>
      </c>
      <c r="D23" s="7" t="s">
        <v>61</v>
      </c>
      <c r="E23" s="14">
        <v>1744.6</v>
      </c>
      <c r="F23" s="50"/>
      <c r="G23" s="43">
        <v>1446.48</v>
      </c>
      <c r="H23" s="36">
        <v>1652.12</v>
      </c>
      <c r="I23" s="36">
        <v>1526.99</v>
      </c>
    </row>
    <row r="24" spans="1:9">
      <c r="A24" s="2" t="s">
        <v>14</v>
      </c>
      <c r="B24" s="7" t="s">
        <v>59</v>
      </c>
      <c r="C24" s="3">
        <v>3</v>
      </c>
      <c r="D24" s="7" t="s">
        <v>61</v>
      </c>
      <c r="E24" s="14">
        <v>1148.4000000000001</v>
      </c>
      <c r="F24" s="50"/>
      <c r="G24" s="43">
        <v>952.05</v>
      </c>
      <c r="H24" s="36">
        <v>1087.75</v>
      </c>
      <c r="I24" s="36">
        <v>1026.6199999999999</v>
      </c>
    </row>
    <row r="25" spans="1:9">
      <c r="A25" s="2" t="s">
        <v>11</v>
      </c>
      <c r="B25" s="7" t="s">
        <v>59</v>
      </c>
      <c r="C25" s="3">
        <v>5</v>
      </c>
      <c r="D25" s="7" t="s">
        <v>62</v>
      </c>
      <c r="E25" s="14">
        <v>1455.3</v>
      </c>
      <c r="F25" s="50"/>
      <c r="G25" s="43">
        <v>1207.42</v>
      </c>
      <c r="H25" s="36">
        <v>1379.21</v>
      </c>
      <c r="I25" s="36">
        <v>1444.56</v>
      </c>
    </row>
    <row r="26" spans="1:9">
      <c r="A26" s="2" t="s">
        <v>19</v>
      </c>
      <c r="B26" s="3" t="s">
        <v>20</v>
      </c>
      <c r="C26" s="3">
        <v>15</v>
      </c>
      <c r="D26" s="7" t="s">
        <v>63</v>
      </c>
      <c r="E26" s="14">
        <v>71.5</v>
      </c>
      <c r="F26" s="50"/>
      <c r="G26" s="43">
        <v>11.86</v>
      </c>
      <c r="H26" s="36">
        <v>67.73</v>
      </c>
      <c r="I26" s="36">
        <v>65.91</v>
      </c>
    </row>
    <row r="27" spans="1:9">
      <c r="A27" s="2" t="s">
        <v>50</v>
      </c>
      <c r="B27" s="3" t="s">
        <v>49</v>
      </c>
      <c r="C27" s="3">
        <v>5</v>
      </c>
      <c r="D27" s="3" t="s">
        <v>54</v>
      </c>
      <c r="E27" s="14">
        <v>64.900000000000006</v>
      </c>
      <c r="F27" s="50"/>
      <c r="G27" s="43">
        <v>50.3</v>
      </c>
      <c r="H27" s="36">
        <v>11.55</v>
      </c>
      <c r="I27" s="36">
        <v>6.5</v>
      </c>
    </row>
    <row r="28" spans="1:9">
      <c r="A28" s="2" t="s">
        <v>52</v>
      </c>
      <c r="B28" s="3" t="s">
        <v>49</v>
      </c>
      <c r="C28" s="3">
        <v>5</v>
      </c>
      <c r="D28" s="3" t="s">
        <v>54</v>
      </c>
      <c r="E28" s="14">
        <v>56.1</v>
      </c>
      <c r="F28" s="50"/>
      <c r="G28" s="43">
        <v>50.3</v>
      </c>
      <c r="H28" s="36">
        <v>11.55</v>
      </c>
      <c r="I28" s="36">
        <v>5.61</v>
      </c>
    </row>
    <row r="29" spans="1:9">
      <c r="A29" s="2" t="s">
        <v>53</v>
      </c>
      <c r="B29" s="3" t="s">
        <v>49</v>
      </c>
      <c r="C29" s="3">
        <v>5</v>
      </c>
      <c r="D29" s="3" t="s">
        <v>54</v>
      </c>
      <c r="E29" s="14">
        <v>56.1</v>
      </c>
      <c r="F29" s="50"/>
      <c r="G29" s="43">
        <v>50.3</v>
      </c>
      <c r="H29" s="36">
        <v>11.55</v>
      </c>
      <c r="I29" s="36">
        <v>5.61</v>
      </c>
    </row>
    <row r="30" spans="1:9">
      <c r="A30" s="2" t="s">
        <v>51</v>
      </c>
      <c r="B30" s="3" t="s">
        <v>49</v>
      </c>
      <c r="C30" s="3">
        <v>5</v>
      </c>
      <c r="D30" s="3" t="s">
        <v>54</v>
      </c>
      <c r="E30" s="14">
        <v>56.1</v>
      </c>
      <c r="F30" s="50"/>
      <c r="G30" s="43">
        <v>50.3</v>
      </c>
      <c r="H30" s="36">
        <v>11.55</v>
      </c>
      <c r="I30" s="36">
        <v>6.5</v>
      </c>
    </row>
    <row r="31" spans="1:9">
      <c r="A31" s="2" t="s">
        <v>38</v>
      </c>
      <c r="B31" s="3"/>
      <c r="C31" s="3">
        <v>4</v>
      </c>
      <c r="D31" s="3"/>
      <c r="E31" s="14">
        <v>132</v>
      </c>
      <c r="F31" s="50"/>
      <c r="G31" s="43">
        <v>95.52</v>
      </c>
      <c r="H31" s="36">
        <v>105.8</v>
      </c>
      <c r="I31" s="36">
        <v>116</v>
      </c>
    </row>
    <row r="32" spans="1:9">
      <c r="A32" s="2" t="s">
        <v>39</v>
      </c>
      <c r="B32" s="3"/>
      <c r="C32" s="3">
        <v>16</v>
      </c>
      <c r="D32" s="3"/>
      <c r="E32" s="14">
        <v>522.5</v>
      </c>
      <c r="F32" s="50"/>
      <c r="G32" s="43">
        <v>382.06</v>
      </c>
      <c r="H32" s="36">
        <v>399.52</v>
      </c>
      <c r="I32" s="36">
        <v>430.67</v>
      </c>
    </row>
    <row r="33" spans="1:9">
      <c r="A33" s="2"/>
      <c r="B33" s="3"/>
      <c r="C33" s="3"/>
      <c r="D33" s="3"/>
      <c r="E33" s="14"/>
      <c r="F33" s="50"/>
      <c r="G33" s="43"/>
      <c r="H33" s="36"/>
      <c r="I33" s="36"/>
    </row>
    <row r="34" spans="1:9">
      <c r="A34" s="2" t="s">
        <v>73</v>
      </c>
      <c r="B34" s="7" t="s">
        <v>68</v>
      </c>
      <c r="C34" s="3">
        <v>5</v>
      </c>
      <c r="D34" s="7" t="s">
        <v>55</v>
      </c>
      <c r="E34" s="14">
        <v>55</v>
      </c>
      <c r="F34" s="50"/>
      <c r="G34" s="43">
        <v>47.27</v>
      </c>
      <c r="H34" s="36">
        <v>49.8</v>
      </c>
      <c r="I34" s="36">
        <v>46.14</v>
      </c>
    </row>
    <row r="35" spans="1:9">
      <c r="A35" s="2" t="s">
        <v>67</v>
      </c>
      <c r="B35" s="3"/>
      <c r="C35" s="3">
        <v>30</v>
      </c>
      <c r="D35" s="3"/>
      <c r="E35" s="14">
        <v>123.2</v>
      </c>
      <c r="F35" s="50"/>
      <c r="G35" s="43">
        <v>101.6</v>
      </c>
      <c r="H35" s="36">
        <v>91.05</v>
      </c>
      <c r="I35" s="36">
        <v>85.51</v>
      </c>
    </row>
    <row r="36" spans="1:9">
      <c r="A36" s="2"/>
      <c r="B36" s="3"/>
      <c r="C36" s="3"/>
      <c r="D36" s="3"/>
      <c r="E36" s="14"/>
      <c r="F36" s="50"/>
      <c r="G36" s="43"/>
      <c r="H36" s="36"/>
      <c r="I36" s="36"/>
    </row>
    <row r="37" spans="1:9">
      <c r="A37" s="15" t="s">
        <v>74</v>
      </c>
      <c r="B37" s="17"/>
      <c r="C37" s="17">
        <v>5</v>
      </c>
      <c r="D37" s="17"/>
      <c r="E37" s="19">
        <v>89.1</v>
      </c>
      <c r="F37" s="50"/>
      <c r="G37" s="44">
        <v>71</v>
      </c>
      <c r="H37" s="47">
        <f>64.75+6.75</f>
        <v>71.5</v>
      </c>
      <c r="I37" s="47">
        <f>65.82+8.8</f>
        <v>74.61999999999999</v>
      </c>
    </row>
    <row r="38" spans="1:9">
      <c r="A38" s="16"/>
      <c r="B38" s="18"/>
      <c r="C38" s="18"/>
      <c r="D38" s="18"/>
      <c r="E38" s="34"/>
      <c r="F38" s="50"/>
      <c r="G38" s="44"/>
      <c r="H38" s="48"/>
      <c r="I38" s="48"/>
    </row>
    <row r="39" spans="1:9">
      <c r="A39" s="2"/>
      <c r="B39" s="3"/>
      <c r="C39" s="3"/>
      <c r="D39" s="3"/>
      <c r="E39" s="14"/>
      <c r="F39" s="50"/>
      <c r="G39" s="43"/>
      <c r="H39" s="36"/>
      <c r="I39" s="36"/>
    </row>
    <row r="40" spans="1:9">
      <c r="A40" s="15" t="s">
        <v>30</v>
      </c>
      <c r="B40" s="17"/>
      <c r="C40" s="17">
        <v>5</v>
      </c>
      <c r="D40" s="17"/>
      <c r="E40" s="24">
        <v>1713.8</v>
      </c>
      <c r="F40" s="50"/>
      <c r="G40" s="44">
        <v>1604.07</v>
      </c>
      <c r="H40" s="47">
        <v>1682.5</v>
      </c>
      <c r="I40" s="47">
        <v>1837.88</v>
      </c>
    </row>
    <row r="41" spans="1:9">
      <c r="A41" s="16"/>
      <c r="B41" s="18"/>
      <c r="C41" s="18"/>
      <c r="D41" s="18"/>
      <c r="E41" s="25"/>
      <c r="F41" s="50"/>
      <c r="G41" s="44"/>
      <c r="H41" s="48"/>
      <c r="I41" s="48"/>
    </row>
    <row r="42" spans="1:9">
      <c r="A42" s="2"/>
      <c r="B42" s="3"/>
      <c r="C42" s="3"/>
      <c r="D42" s="3"/>
      <c r="E42" s="14"/>
      <c r="F42" s="50"/>
      <c r="G42" s="43"/>
      <c r="H42" s="36"/>
      <c r="I42" s="36"/>
    </row>
    <row r="43" spans="1:9">
      <c r="A43" s="15" t="s">
        <v>48</v>
      </c>
      <c r="B43" s="17"/>
      <c r="C43" s="26">
        <v>5</v>
      </c>
      <c r="D43" s="17"/>
      <c r="E43" s="19">
        <v>163.9</v>
      </c>
      <c r="F43" s="50"/>
      <c r="G43" s="44">
        <f>209.98+79.58</f>
        <v>289.56</v>
      </c>
      <c r="H43" s="47">
        <f>122.5+40</f>
        <v>162.5</v>
      </c>
      <c r="I43" s="47">
        <v>306.60000000000002</v>
      </c>
    </row>
    <row r="44" spans="1:9">
      <c r="A44" s="16"/>
      <c r="B44" s="18"/>
      <c r="C44" s="27"/>
      <c r="D44" s="18"/>
      <c r="E44" s="20"/>
      <c r="F44" s="50"/>
      <c r="G44" s="44"/>
      <c r="H44" s="48"/>
      <c r="I44" s="48"/>
    </row>
    <row r="45" spans="1:9">
      <c r="A45" s="2"/>
      <c r="B45" s="3"/>
      <c r="C45" s="3"/>
      <c r="D45" s="3"/>
      <c r="E45" s="14"/>
      <c r="F45" s="50"/>
      <c r="G45" s="43"/>
      <c r="H45" s="36"/>
      <c r="I45" s="36"/>
    </row>
    <row r="46" spans="1:9">
      <c r="A46" s="2" t="s">
        <v>35</v>
      </c>
      <c r="B46" s="3"/>
      <c r="C46" s="3">
        <v>5</v>
      </c>
      <c r="D46" s="3"/>
      <c r="E46" s="14">
        <v>1375</v>
      </c>
      <c r="F46" s="50"/>
      <c r="G46" s="43" t="s">
        <v>76</v>
      </c>
      <c r="H46" s="36" t="s">
        <v>76</v>
      </c>
      <c r="I46" s="36">
        <v>1378.35</v>
      </c>
    </row>
    <row r="47" spans="1:9">
      <c r="A47" s="2"/>
      <c r="B47" s="3"/>
      <c r="C47" s="3"/>
      <c r="D47" s="3"/>
      <c r="E47" s="14"/>
      <c r="F47" s="50"/>
      <c r="G47" s="43"/>
      <c r="H47" s="36"/>
      <c r="I47" s="36"/>
    </row>
    <row r="48" spans="1:9">
      <c r="A48" s="15" t="s">
        <v>21</v>
      </c>
      <c r="B48" s="17"/>
      <c r="C48" s="17">
        <v>5</v>
      </c>
      <c r="D48" s="17"/>
      <c r="E48" s="19">
        <v>330</v>
      </c>
      <c r="F48" s="50"/>
      <c r="G48" s="44" t="s">
        <v>76</v>
      </c>
      <c r="H48" s="47" t="s">
        <v>76</v>
      </c>
      <c r="I48" s="47">
        <v>365</v>
      </c>
    </row>
    <row r="49" spans="1:9">
      <c r="A49" s="16"/>
      <c r="B49" s="18"/>
      <c r="C49" s="18"/>
      <c r="D49" s="18"/>
      <c r="E49" s="20"/>
      <c r="F49" s="50"/>
      <c r="G49" s="44"/>
      <c r="H49" s="48"/>
      <c r="I49" s="48"/>
    </row>
    <row r="50" spans="1:9">
      <c r="A50" s="2" t="s">
        <v>29</v>
      </c>
      <c r="B50" s="3"/>
      <c r="C50" s="3">
        <v>5</v>
      </c>
      <c r="D50" s="3"/>
      <c r="E50" s="14">
        <v>17.600000000000001</v>
      </c>
      <c r="F50" s="50"/>
      <c r="G50" s="43">
        <v>11.8</v>
      </c>
      <c r="H50" s="36">
        <v>13.4</v>
      </c>
      <c r="I50" s="36">
        <v>16.55</v>
      </c>
    </row>
    <row r="51" spans="1:9">
      <c r="A51" s="2" t="s">
        <v>65</v>
      </c>
      <c r="B51" s="3"/>
      <c r="C51" s="3">
        <v>5</v>
      </c>
      <c r="D51" s="3"/>
      <c r="E51" s="14">
        <v>51.7</v>
      </c>
      <c r="F51" s="50"/>
      <c r="G51" s="43">
        <v>41.42</v>
      </c>
      <c r="H51" s="36">
        <v>36.75</v>
      </c>
      <c r="I51" s="36">
        <v>33.75</v>
      </c>
    </row>
    <row r="52" spans="1:9">
      <c r="A52" s="2" t="s">
        <v>27</v>
      </c>
      <c r="B52" s="3"/>
      <c r="C52" s="3">
        <v>5</v>
      </c>
      <c r="D52" s="3"/>
      <c r="E52" s="14">
        <v>103.4</v>
      </c>
      <c r="F52" s="50"/>
      <c r="G52" s="43">
        <v>83.85</v>
      </c>
      <c r="H52" s="36">
        <v>96.25</v>
      </c>
      <c r="I52" s="36">
        <v>185.75</v>
      </c>
    </row>
    <row r="53" spans="1:9">
      <c r="A53" s="2" t="s">
        <v>28</v>
      </c>
      <c r="B53" s="3"/>
      <c r="C53" s="3">
        <v>5</v>
      </c>
      <c r="D53" s="3"/>
      <c r="E53" s="14">
        <v>93.5</v>
      </c>
      <c r="F53" s="50"/>
      <c r="G53" s="43">
        <v>75.64</v>
      </c>
      <c r="H53" s="36">
        <v>87.5</v>
      </c>
      <c r="I53" s="36">
        <v>160.28</v>
      </c>
    </row>
    <row r="54" spans="1:9">
      <c r="A54" s="2" t="s">
        <v>31</v>
      </c>
      <c r="B54" s="3" t="s">
        <v>26</v>
      </c>
      <c r="C54" s="3">
        <v>5</v>
      </c>
      <c r="D54" s="7" t="s">
        <v>64</v>
      </c>
      <c r="E54" s="14">
        <v>551.1</v>
      </c>
      <c r="F54" s="50"/>
      <c r="G54" s="43">
        <v>460.46</v>
      </c>
      <c r="H54" s="36">
        <v>580</v>
      </c>
      <c r="I54" s="36">
        <v>492.76</v>
      </c>
    </row>
    <row r="55" spans="1:9">
      <c r="A55" s="2"/>
      <c r="B55" s="3"/>
      <c r="C55" s="3"/>
      <c r="D55" s="3"/>
      <c r="E55" s="14"/>
      <c r="F55" s="50"/>
      <c r="G55" s="43"/>
      <c r="H55" s="36"/>
      <c r="I55" s="36"/>
    </row>
    <row r="56" spans="1:9">
      <c r="A56" s="21" t="s">
        <v>69</v>
      </c>
      <c r="B56" s="17"/>
      <c r="C56" s="17">
        <v>5</v>
      </c>
      <c r="D56" s="17"/>
      <c r="E56" s="19">
        <v>3300</v>
      </c>
      <c r="F56" s="50"/>
      <c r="G56" s="44" t="s">
        <v>76</v>
      </c>
      <c r="H56" s="47" t="s">
        <v>76</v>
      </c>
      <c r="I56" s="47">
        <v>2237.5</v>
      </c>
    </row>
    <row r="57" spans="1:9">
      <c r="A57" s="21"/>
      <c r="B57" s="18"/>
      <c r="C57" s="18"/>
      <c r="D57" s="18"/>
      <c r="E57" s="20"/>
      <c r="F57" s="50"/>
      <c r="G57" s="44"/>
      <c r="H57" s="48"/>
      <c r="I57" s="48"/>
    </row>
    <row r="58" spans="1:9">
      <c r="A58" s="2"/>
      <c r="B58" s="3"/>
      <c r="C58" s="3"/>
      <c r="D58" s="3"/>
      <c r="E58" s="14"/>
      <c r="F58" s="50"/>
      <c r="G58" s="43"/>
      <c r="H58" s="36"/>
      <c r="I58" s="36"/>
    </row>
    <row r="59" spans="1:9">
      <c r="A59" s="15" t="s">
        <v>66</v>
      </c>
      <c r="B59" s="17" t="s">
        <v>24</v>
      </c>
      <c r="C59" s="17">
        <v>5</v>
      </c>
      <c r="D59" s="17" t="s">
        <v>43</v>
      </c>
      <c r="E59" s="19">
        <v>166.1</v>
      </c>
      <c r="F59" s="50"/>
      <c r="G59" s="44">
        <v>144.87</v>
      </c>
      <c r="H59" s="47">
        <v>162.5</v>
      </c>
      <c r="I59" s="47">
        <v>176.16</v>
      </c>
    </row>
    <row r="60" spans="1:9">
      <c r="A60" s="16"/>
      <c r="B60" s="18"/>
      <c r="C60" s="18"/>
      <c r="D60" s="18"/>
      <c r="E60" s="20"/>
      <c r="F60" s="50"/>
      <c r="G60" s="44"/>
      <c r="H60" s="48"/>
      <c r="I60" s="48"/>
    </row>
    <row r="61" spans="1:9" ht="18.75">
      <c r="A61" s="2" t="s">
        <v>44</v>
      </c>
      <c r="B61" s="3"/>
      <c r="C61" s="3">
        <v>50</v>
      </c>
      <c r="D61" s="3"/>
      <c r="E61" s="14">
        <v>38.5</v>
      </c>
      <c r="F61" s="50"/>
      <c r="G61" s="43">
        <v>31.12</v>
      </c>
      <c r="H61" s="36">
        <v>29.25</v>
      </c>
      <c r="I61" s="36">
        <v>28.55</v>
      </c>
    </row>
    <row r="62" spans="1:9" ht="18.75">
      <c r="A62" s="2" t="s">
        <v>45</v>
      </c>
      <c r="B62" s="3"/>
      <c r="C62" s="3">
        <v>50</v>
      </c>
      <c r="D62" s="3"/>
      <c r="E62" s="14">
        <v>12.5</v>
      </c>
      <c r="F62" s="50"/>
      <c r="G62" s="43">
        <v>4.62</v>
      </c>
      <c r="H62" s="36">
        <v>3.72</v>
      </c>
      <c r="I62" s="36">
        <v>4.6900000000000004</v>
      </c>
    </row>
    <row r="63" spans="1:9">
      <c r="A63" s="21" t="s">
        <v>46</v>
      </c>
      <c r="B63" s="22"/>
      <c r="C63" s="22">
        <v>50</v>
      </c>
      <c r="D63" s="22"/>
      <c r="E63" s="23">
        <v>33</v>
      </c>
      <c r="F63" s="50"/>
      <c r="G63" s="44">
        <v>18.16</v>
      </c>
      <c r="H63" s="47">
        <v>6.12</v>
      </c>
      <c r="I63" s="47">
        <v>25.1</v>
      </c>
    </row>
    <row r="64" spans="1:9">
      <c r="A64" s="21"/>
      <c r="B64" s="22"/>
      <c r="C64" s="22"/>
      <c r="D64" s="22"/>
      <c r="E64" s="23"/>
      <c r="F64" s="50"/>
      <c r="G64" s="44"/>
      <c r="H64" s="48"/>
      <c r="I64" s="48"/>
    </row>
    <row r="65" spans="1:9" ht="18.75">
      <c r="A65" s="2" t="s">
        <v>47</v>
      </c>
      <c r="B65" s="3"/>
      <c r="C65" s="3">
        <v>100</v>
      </c>
      <c r="D65" s="3"/>
      <c r="E65" s="14">
        <v>22</v>
      </c>
      <c r="F65" s="50"/>
      <c r="G65" s="43" t="s">
        <v>76</v>
      </c>
      <c r="H65" s="36">
        <v>7.8</v>
      </c>
      <c r="I65" s="36">
        <v>6.82</v>
      </c>
    </row>
    <row r="66" spans="1:9">
      <c r="A66" s="2"/>
      <c r="B66" s="3"/>
      <c r="C66" s="3"/>
      <c r="D66" s="3"/>
      <c r="E66" s="14"/>
      <c r="F66" s="50"/>
      <c r="G66" s="43"/>
      <c r="H66" s="36"/>
      <c r="I66" s="36"/>
    </row>
    <row r="67" spans="1:9">
      <c r="A67" s="2" t="s">
        <v>36</v>
      </c>
      <c r="B67" s="3" t="s">
        <v>20</v>
      </c>
      <c r="C67" s="3">
        <v>1</v>
      </c>
      <c r="D67" s="3" t="s">
        <v>20</v>
      </c>
      <c r="E67" s="14">
        <v>23.85</v>
      </c>
      <c r="F67" s="50"/>
      <c r="G67" s="43" t="s">
        <v>76</v>
      </c>
      <c r="H67" s="36">
        <v>14.5</v>
      </c>
      <c r="I67" s="36">
        <v>83.33</v>
      </c>
    </row>
    <row r="68" spans="1:9" ht="15.75" thickBot="1">
      <c r="A68" s="2" t="s">
        <v>37</v>
      </c>
      <c r="B68" s="3" t="s">
        <v>20</v>
      </c>
      <c r="C68" s="3">
        <v>1</v>
      </c>
      <c r="D68" s="3" t="s">
        <v>20</v>
      </c>
      <c r="E68" s="14">
        <v>23.85</v>
      </c>
      <c r="F68" s="50"/>
      <c r="G68" s="45" t="s">
        <v>76</v>
      </c>
      <c r="H68" s="37">
        <v>14.5</v>
      </c>
      <c r="I68" s="37">
        <v>83.33</v>
      </c>
    </row>
    <row r="69" spans="1:9" ht="15.75" thickBot="1">
      <c r="F69" s="50"/>
      <c r="G69" s="12"/>
      <c r="H69" s="12"/>
      <c r="I69" s="12"/>
    </row>
    <row r="70" spans="1:9" ht="21" customHeight="1" thickBot="1">
      <c r="D70" s="28" t="s">
        <v>70</v>
      </c>
      <c r="E70" s="38">
        <f>SUM(E4:E68)</f>
        <v>20997.299999999992</v>
      </c>
      <c r="F70" s="50"/>
      <c r="G70" s="46">
        <f>SUM(G4:G68)</f>
        <v>13295.389999999998</v>
      </c>
      <c r="H70" s="46">
        <f t="shared" ref="H70:I70" si="0">SUM(H4:H68)</f>
        <v>14767.789999999995</v>
      </c>
      <c r="I70" s="46">
        <f t="shared" si="0"/>
        <v>18854.890000000003</v>
      </c>
    </row>
    <row r="71" spans="1:9" ht="21.75" customHeight="1" thickBot="1">
      <c r="D71" s="29"/>
      <c r="F71" s="51"/>
    </row>
    <row r="73" spans="1:9" ht="15.75" thickBot="1"/>
    <row r="74" spans="1:9" ht="15.75" thickBot="1">
      <c r="A74" s="56" t="s">
        <v>79</v>
      </c>
      <c r="B74" s="57"/>
      <c r="C74" s="57"/>
      <c r="D74" s="58"/>
      <c r="E74" s="10"/>
      <c r="F74" s="10"/>
      <c r="G74" s="55">
        <f>G70</f>
        <v>13295.389999999998</v>
      </c>
      <c r="H74" s="54">
        <f>H70-H68-H67-H65</f>
        <v>14730.989999999996</v>
      </c>
      <c r="I74" s="55">
        <f>I70-I68-I67-I65-I56-I48-I46</f>
        <v>14700.56</v>
      </c>
    </row>
    <row r="75" spans="1:9" ht="15.75" thickBot="1">
      <c r="A75" s="59" t="s">
        <v>80</v>
      </c>
      <c r="B75" s="60"/>
      <c r="C75" s="60"/>
      <c r="D75" s="61"/>
    </row>
  </sheetData>
  <mergeCells count="65">
    <mergeCell ref="I63:I64"/>
    <mergeCell ref="H63:H64"/>
    <mergeCell ref="F1:F71"/>
    <mergeCell ref="A74:D74"/>
    <mergeCell ref="A75:D75"/>
    <mergeCell ref="H48:H49"/>
    <mergeCell ref="I48:I49"/>
    <mergeCell ref="H56:H57"/>
    <mergeCell ref="I56:I57"/>
    <mergeCell ref="H59:H60"/>
    <mergeCell ref="I59:I60"/>
    <mergeCell ref="D70:D71"/>
    <mergeCell ref="A1:E1"/>
    <mergeCell ref="A2:E2"/>
    <mergeCell ref="A37:A38"/>
    <mergeCell ref="B37:B38"/>
    <mergeCell ref="C37:C38"/>
    <mergeCell ref="D37:D38"/>
    <mergeCell ref="E37:E38"/>
    <mergeCell ref="D48:D49"/>
    <mergeCell ref="E48:E49"/>
    <mergeCell ref="D43:D44"/>
    <mergeCell ref="E43:E44"/>
    <mergeCell ref="B40:B41"/>
    <mergeCell ref="C40:C41"/>
    <mergeCell ref="D40:D41"/>
    <mergeCell ref="E40:E41"/>
    <mergeCell ref="A56:A57"/>
    <mergeCell ref="A48:A49"/>
    <mergeCell ref="A40:A41"/>
    <mergeCell ref="A43:A44"/>
    <mergeCell ref="C43:C44"/>
    <mergeCell ref="B43:B44"/>
    <mergeCell ref="B48:B49"/>
    <mergeCell ref="C48:C49"/>
    <mergeCell ref="B56:B57"/>
    <mergeCell ref="C56:C57"/>
    <mergeCell ref="D56:D57"/>
    <mergeCell ref="E56:E57"/>
    <mergeCell ref="A63:A64"/>
    <mergeCell ref="B63:B64"/>
    <mergeCell ref="C63:C64"/>
    <mergeCell ref="D63:D64"/>
    <mergeCell ref="E63:E64"/>
    <mergeCell ref="A59:A60"/>
    <mergeCell ref="B59:B60"/>
    <mergeCell ref="C59:C60"/>
    <mergeCell ref="D59:D60"/>
    <mergeCell ref="E59:E60"/>
    <mergeCell ref="G56:G57"/>
    <mergeCell ref="G59:G60"/>
    <mergeCell ref="G63:G64"/>
    <mergeCell ref="H1:H3"/>
    <mergeCell ref="I1:I3"/>
    <mergeCell ref="G1:G3"/>
    <mergeCell ref="G37:G38"/>
    <mergeCell ref="G40:G41"/>
    <mergeCell ref="G43:G44"/>
    <mergeCell ref="G48:G49"/>
    <mergeCell ref="H37:H38"/>
    <mergeCell ref="I37:I38"/>
    <mergeCell ref="H40:H41"/>
    <mergeCell ref="I40:I41"/>
    <mergeCell ref="H43:H44"/>
    <mergeCell ref="I43:I44"/>
  </mergeCells>
  <pageMargins left="0.7" right="0.7" top="0.75" bottom="0.75" header="0.3" footer="0.3"/>
  <pageSetup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2012-07-17T18:26:58Z</cp:lastPrinted>
  <dcterms:created xsi:type="dcterms:W3CDTF">2012-06-12T15:48:11Z</dcterms:created>
  <dcterms:modified xsi:type="dcterms:W3CDTF">2012-07-17T19:31:14Z</dcterms:modified>
</cp:coreProperties>
</file>