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J:\- Government\2372 - Troop L State Police HVAC Renovation\Documents\Engineering\Budget\"/>
    </mc:Choice>
  </mc:AlternateContent>
  <xr:revisionPtr revIDLastSave="0" documentId="8_{B19DE7D6-C164-40EF-AE86-2A9806592B74}" xr6:coauthVersionLast="36" xr6:coauthVersionMax="36" xr10:uidLastSave="{00000000-0000-0000-0000-000000000000}"/>
  <bookViews>
    <workbookView xWindow="0" yWindow="0" windowWidth="24615" windowHeight="9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9" i="1"/>
  <c r="I8" i="1"/>
  <c r="I7" i="1"/>
  <c r="I6" i="1"/>
  <c r="I47" i="1" s="1"/>
  <c r="I5" i="1"/>
  <c r="I4" i="1"/>
  <c r="I50" i="1" l="1"/>
  <c r="I53" i="1"/>
  <c r="I49" i="1"/>
  <c r="I51" i="1"/>
  <c r="I52" i="1"/>
  <c r="I48" i="1"/>
  <c r="I54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<sst xmlns="http://schemas.openxmlformats.org/spreadsheetml/2006/main" count="142" uniqueCount="90">
  <si>
    <t>U/M</t>
  </si>
  <si>
    <t>Metal Ductwork</t>
  </si>
  <si>
    <t>Flexible Duct</t>
  </si>
  <si>
    <t>LF</t>
  </si>
  <si>
    <t>10" avg. size</t>
  </si>
  <si>
    <t>Round Duct Elbows</t>
  </si>
  <si>
    <t>Ea.</t>
  </si>
  <si>
    <t>Multi-zone AHU</t>
  </si>
  <si>
    <t>48" x 12" avg size</t>
  </si>
  <si>
    <t>Round Steel Duct</t>
  </si>
  <si>
    <t>TAG</t>
  </si>
  <si>
    <t>DESCRIPTION</t>
  </si>
  <si>
    <t>UNITS</t>
  </si>
  <si>
    <t>REMARKS</t>
  </si>
  <si>
    <t>MATERIAL COST ($)</t>
  </si>
  <si>
    <t>LABOR COST ($)</t>
  </si>
  <si>
    <t>EQUIPMENT COST ($)</t>
  </si>
  <si>
    <t>Manual Dampers</t>
  </si>
  <si>
    <t>Fire Dampers</t>
  </si>
  <si>
    <t>14" x 14" avg. size</t>
  </si>
  <si>
    <t>20" x 8" avg. size</t>
  </si>
  <si>
    <t>Turning Vanes</t>
  </si>
  <si>
    <t>Return air grilles</t>
  </si>
  <si>
    <t>12" x 12" avg size</t>
  </si>
  <si>
    <t>24" x 24" avg size</t>
  </si>
  <si>
    <t>12" avg. height</t>
  </si>
  <si>
    <t>verify</t>
  </si>
  <si>
    <t>Round ceiling diffusers</t>
  </si>
  <si>
    <t>Ea,</t>
  </si>
  <si>
    <t>Square ceiling diffusers</t>
  </si>
  <si>
    <t>10" adj pattern</t>
  </si>
  <si>
    <t>Control panel</t>
  </si>
  <si>
    <t>24 points</t>
  </si>
  <si>
    <t>Thermostats</t>
  </si>
  <si>
    <t>Line voltage</t>
  </si>
  <si>
    <t>Control dampers</t>
  </si>
  <si>
    <t>20" x 20"</t>
  </si>
  <si>
    <t>Control valves</t>
  </si>
  <si>
    <t>2" body</t>
  </si>
  <si>
    <t>SPST switches</t>
  </si>
  <si>
    <t>HVAC</t>
  </si>
  <si>
    <t>Conduit</t>
  </si>
  <si>
    <t>3/4" conduit</t>
  </si>
  <si>
    <t>Conduit elbows</t>
  </si>
  <si>
    <t>2" IPS</t>
  </si>
  <si>
    <t>Pressure guages</t>
  </si>
  <si>
    <t>2" dial</t>
  </si>
  <si>
    <t>Thermometers</t>
  </si>
  <si>
    <t>Fan balancing</t>
  </si>
  <si>
    <t>Grille balancing</t>
  </si>
  <si>
    <t>under 800 cfm/grille</t>
  </si>
  <si>
    <t>Fan speed</t>
  </si>
  <si>
    <t>Duct insulation</t>
  </si>
  <si>
    <t>SF</t>
  </si>
  <si>
    <t>2" thick</t>
  </si>
  <si>
    <t>Pipe insulation</t>
  </si>
  <si>
    <t>Closed cell elastomeric for 1" pipe</t>
  </si>
  <si>
    <t>Fiberglass, 2" thick for 2" pipe</t>
  </si>
  <si>
    <t>Pipe, 2" IPS</t>
  </si>
  <si>
    <t>Pipe, 1" IPS</t>
  </si>
  <si>
    <t>1" IPS</t>
  </si>
  <si>
    <t>2" elbows</t>
  </si>
  <si>
    <t>1" elbows</t>
  </si>
  <si>
    <t>2" tees</t>
  </si>
  <si>
    <t>2" couplings</t>
  </si>
  <si>
    <t>1" couplings</t>
  </si>
  <si>
    <t>2" unions</t>
  </si>
  <si>
    <t>2" x 125 Lb flanges</t>
  </si>
  <si>
    <t>1/2" thread-o-lets</t>
  </si>
  <si>
    <t>gauges</t>
  </si>
  <si>
    <t>Bolts, nuts and gaskets</t>
  </si>
  <si>
    <t>2" strainers</t>
  </si>
  <si>
    <t>MLF</t>
  </si>
  <si>
    <t>Reuse most wire</t>
  </si>
  <si>
    <t>Rie-in to pumps</t>
  </si>
  <si>
    <t>3" x 2" eccentric reducers</t>
  </si>
  <si>
    <t>2" swing checks</t>
  </si>
  <si>
    <t>2" ball valves</t>
  </si>
  <si>
    <t>Wire, 12/0</t>
  </si>
  <si>
    <t>Wire, THHN</t>
  </si>
  <si>
    <t xml:space="preserve">Subtotal: </t>
  </si>
  <si>
    <t xml:space="preserve">Contractor Profit (12%):  </t>
  </si>
  <si>
    <t xml:space="preserve">Overhead (12%):  </t>
  </si>
  <si>
    <t xml:space="preserve">Bond (3%):  </t>
  </si>
  <si>
    <t>Tax (%):</t>
  </si>
  <si>
    <t xml:space="preserve">Contingency (10%):  </t>
  </si>
  <si>
    <t>Totals:</t>
  </si>
  <si>
    <t>Line Cost ($)</t>
  </si>
  <si>
    <t xml:space="preserve">Escalation / Inflation (3%):  </t>
  </si>
  <si>
    <t>TROOP L _ MECHANICAL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</si>
</sst>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1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4"/>
  <sheetViews>
    <sheetView tabSelected="1" topLeftCell="A25" workbookViewId="0">
      <selection activeCell="P18" sqref="P18"/>
    </sheetView>
  </sheetViews>
  <sheetFormatPr defaultRowHeight="15" x14ac:dyDescent="0.25"/>
  <cols>
    <col min="1" max="2" width="9.140625" style="1"/>
    <col min="3" max="3" width="22.140625" style="1" bestFit="1" customWidth="1"/>
    <col min="4" max="4" width="9.140625" style="1"/>
    <col min="5" max="5" width="11.28515625" style="1" customWidth="1"/>
    <col min="6" max="6" width="18" style="1" bestFit="1" customWidth="1"/>
    <col min="7" max="7" width="14.85546875" style="1" bestFit="1" customWidth="1"/>
    <col min="8" max="8" width="19.7109375" style="1" bestFit="1" customWidth="1"/>
    <col min="9" max="9" width="19.7109375" style="1" customWidth="1"/>
    <col min="10" max="10" width="31.85546875" style="1" bestFit="1" customWidth="1"/>
    <col min="11" max="16384" width="9.140625" style="1"/>
  </cols>
  <sheetData>
    <row r="1" spans="2:10" ht="15.75" thickBot="1" x14ac:dyDescent="0.3"/>
    <row r="2" spans="2:10" ht="19.5" thickTop="1" x14ac:dyDescent="0.3">
      <c r="B2" s="8"/>
      <c r="C2" s="31" t="s">
        <v>89</v>
      </c>
      <c r="D2" s="31"/>
      <c r="E2" s="31"/>
      <c r="F2" s="31"/>
      <c r="G2" s="31"/>
      <c r="H2" s="31"/>
      <c r="I2" s="32"/>
      <c r="J2" s="33"/>
    </row>
    <row r="3" spans="2:10" ht="15.75" thickBot="1" x14ac:dyDescent="0.3">
      <c r="B3" s="9" t="s">
        <v>10</v>
      </c>
      <c r="C3" s="10" t="s">
        <v>11</v>
      </c>
      <c r="D3" s="10" t="s">
        <v>0</v>
      </c>
      <c r="E3" s="10" t="s">
        <v>12</v>
      </c>
      <c r="F3" s="10" t="s">
        <v>14</v>
      </c>
      <c r="G3" s="10" t="s">
        <v>15</v>
      </c>
      <c r="H3" s="10" t="s">
        <v>16</v>
      </c>
      <c r="I3" s="20" t="s">
        <v>87</v>
      </c>
      <c r="J3" s="11" t="s">
        <v>13</v>
      </c>
    </row>
    <row r="4" spans="2:10" ht="15.75" thickTop="1" x14ac:dyDescent="0.25">
      <c r="B4" s="17">
        <v>1</v>
      </c>
      <c r="C4" s="12" t="s">
        <v>7</v>
      </c>
      <c r="D4" s="6" t="s">
        <v>6</v>
      </c>
      <c r="E4" s="6">
        <v>1</v>
      </c>
      <c r="F4" s="6">
        <v>17800</v>
      </c>
      <c r="G4" s="6">
        <v>1020</v>
      </c>
      <c r="H4" s="6">
        <v>338</v>
      </c>
      <c r="I4" s="22">
        <f>F4+G4+H4</f>
        <v>19158</v>
      </c>
      <c r="J4" s="7" t="s">
        <v>26</v>
      </c>
    </row>
    <row r="5" spans="2:10" x14ac:dyDescent="0.25">
      <c r="B5" s="18">
        <f>B4+1</f>
        <v>2</v>
      </c>
      <c r="C5" s="13" t="s">
        <v>1</v>
      </c>
      <c r="D5" s="2" t="s">
        <v>3</v>
      </c>
      <c r="E5" s="2">
        <v>360</v>
      </c>
      <c r="F5" s="2">
        <v>0.95</v>
      </c>
      <c r="G5" s="2">
        <v>4.99</v>
      </c>
      <c r="H5" s="2">
        <v>0.09</v>
      </c>
      <c r="I5" s="23">
        <f>E5*(F5+G5+H5)</f>
        <v>2170.8000000000002</v>
      </c>
      <c r="J5" s="3" t="s">
        <v>8</v>
      </c>
    </row>
    <row r="6" spans="2:10" x14ac:dyDescent="0.25">
      <c r="B6" s="18">
        <f t="shared" ref="B6:B45" si="0">B5+1</f>
        <v>3</v>
      </c>
      <c r="C6" s="13" t="s">
        <v>9</v>
      </c>
      <c r="D6" s="2" t="s">
        <v>3</v>
      </c>
      <c r="E6" s="2">
        <v>100</v>
      </c>
      <c r="F6" s="2">
        <v>3.16</v>
      </c>
      <c r="G6" s="2">
        <v>2.0299999999999998</v>
      </c>
      <c r="H6" s="2">
        <v>0.03</v>
      </c>
      <c r="I6" s="23">
        <f>E6*(F6+G6+H6)</f>
        <v>522</v>
      </c>
      <c r="J6" s="34" t="s">
        <v>4</v>
      </c>
    </row>
    <row r="7" spans="2:10" x14ac:dyDescent="0.25">
      <c r="B7" s="18">
        <f t="shared" si="0"/>
        <v>4</v>
      </c>
      <c r="C7" s="13" t="s">
        <v>5</v>
      </c>
      <c r="D7" s="2" t="s">
        <v>6</v>
      </c>
      <c r="E7" s="2">
        <v>20</v>
      </c>
      <c r="F7" s="2">
        <v>11.9</v>
      </c>
      <c r="G7" s="2">
        <v>41.5</v>
      </c>
      <c r="H7" s="2">
        <v>0.73</v>
      </c>
      <c r="I7" s="23">
        <f>E7*(F7+G7+H7)</f>
        <v>1082.5999999999999</v>
      </c>
      <c r="J7" s="34"/>
    </row>
    <row r="8" spans="2:10" x14ac:dyDescent="0.25">
      <c r="B8" s="18">
        <f t="shared" si="0"/>
        <v>5</v>
      </c>
      <c r="C8" s="13" t="s">
        <v>2</v>
      </c>
      <c r="D8" s="2" t="s">
        <v>3</v>
      </c>
      <c r="E8" s="2">
        <v>800</v>
      </c>
      <c r="F8" s="2">
        <v>4.33</v>
      </c>
      <c r="G8" s="2">
        <v>4.4000000000000004</v>
      </c>
      <c r="H8" s="2">
        <v>7.0000000000000007E-2</v>
      </c>
      <c r="I8" s="23">
        <f>E8*(F8+G8+H8)</f>
        <v>7040.0000000000009</v>
      </c>
      <c r="J8" s="35"/>
    </row>
    <row r="9" spans="2:10" x14ac:dyDescent="0.25">
      <c r="B9" s="18">
        <f t="shared" si="0"/>
        <v>6</v>
      </c>
      <c r="C9" s="13" t="s">
        <v>17</v>
      </c>
      <c r="D9" s="2" t="s">
        <v>6</v>
      </c>
      <c r="E9" s="2">
        <v>40</v>
      </c>
      <c r="F9" s="2">
        <v>47.2</v>
      </c>
      <c r="G9" s="2">
        <v>26.5</v>
      </c>
      <c r="H9" s="2">
        <v>0.45</v>
      </c>
      <c r="I9" s="23">
        <f>E9*(F9+G9+H9)</f>
        <v>2966</v>
      </c>
      <c r="J9" s="3" t="s">
        <v>20</v>
      </c>
    </row>
    <row r="10" spans="2:10" x14ac:dyDescent="0.25">
      <c r="B10" s="18">
        <f t="shared" si="0"/>
        <v>7</v>
      </c>
      <c r="C10" s="13" t="s">
        <v>35</v>
      </c>
      <c r="D10" s="2" t="s">
        <v>6</v>
      </c>
      <c r="E10" s="2">
        <v>8</v>
      </c>
      <c r="F10" s="2">
        <v>130</v>
      </c>
      <c r="G10" s="2">
        <v>33.9</v>
      </c>
      <c r="H10" s="2">
        <v>0.54</v>
      </c>
      <c r="I10" s="23">
        <f t="shared" ref="I10:I45" si="1">E10*(F10+G10+H10)</f>
        <v>1315.52</v>
      </c>
      <c r="J10" s="3" t="s">
        <v>36</v>
      </c>
    </row>
    <row r="11" spans="2:10" x14ac:dyDescent="0.25">
      <c r="B11" s="18">
        <f t="shared" si="0"/>
        <v>8</v>
      </c>
      <c r="C11" s="13" t="s">
        <v>18</v>
      </c>
      <c r="D11" s="2" t="s">
        <v>6</v>
      </c>
      <c r="E11" s="2">
        <v>6</v>
      </c>
      <c r="F11" s="2">
        <v>53.7</v>
      </c>
      <c r="G11" s="2">
        <v>20.399999999999999</v>
      </c>
      <c r="H11" s="2">
        <v>0.33</v>
      </c>
      <c r="I11" s="23">
        <f t="shared" si="1"/>
        <v>446.57999999999993</v>
      </c>
      <c r="J11" s="3" t="s">
        <v>19</v>
      </c>
    </row>
    <row r="12" spans="2:10" x14ac:dyDescent="0.25">
      <c r="B12" s="18">
        <f t="shared" si="0"/>
        <v>9</v>
      </c>
      <c r="C12" s="13" t="s">
        <v>21</v>
      </c>
      <c r="D12" s="2" t="s">
        <v>3</v>
      </c>
      <c r="E12" s="2">
        <v>100</v>
      </c>
      <c r="F12" s="2">
        <v>5.24</v>
      </c>
      <c r="G12" s="2">
        <v>1.59</v>
      </c>
      <c r="H12" s="2">
        <v>0.03</v>
      </c>
      <c r="I12" s="23">
        <f t="shared" si="1"/>
        <v>686</v>
      </c>
      <c r="J12" s="3" t="s">
        <v>25</v>
      </c>
    </row>
    <row r="13" spans="2:10" x14ac:dyDescent="0.25">
      <c r="B13" s="18">
        <f t="shared" si="0"/>
        <v>10</v>
      </c>
      <c r="C13" s="13" t="s">
        <v>22</v>
      </c>
      <c r="D13" s="2" t="s">
        <v>6</v>
      </c>
      <c r="E13" s="2">
        <v>8</v>
      </c>
      <c r="F13" s="2">
        <v>73.099999999999994</v>
      </c>
      <c r="G13" s="2">
        <v>10.199999999999999</v>
      </c>
      <c r="H13" s="2">
        <v>0.17</v>
      </c>
      <c r="I13" s="23">
        <f t="shared" si="1"/>
        <v>667.76</v>
      </c>
      <c r="J13" s="3" t="s">
        <v>24</v>
      </c>
    </row>
    <row r="14" spans="2:10" x14ac:dyDescent="0.25">
      <c r="B14" s="18">
        <f t="shared" si="0"/>
        <v>11</v>
      </c>
      <c r="C14" s="13" t="s">
        <v>29</v>
      </c>
      <c r="D14" s="2" t="s">
        <v>6</v>
      </c>
      <c r="E14" s="2">
        <v>40</v>
      </c>
      <c r="F14" s="2">
        <v>16.3</v>
      </c>
      <c r="G14" s="2">
        <v>10.199999999999999</v>
      </c>
      <c r="H14" s="2">
        <v>0.17</v>
      </c>
      <c r="I14" s="23">
        <f t="shared" si="1"/>
        <v>1066.8000000000002</v>
      </c>
      <c r="J14" s="3" t="s">
        <v>23</v>
      </c>
    </row>
    <row r="15" spans="2:10" x14ac:dyDescent="0.25">
      <c r="B15" s="18">
        <f t="shared" si="0"/>
        <v>12</v>
      </c>
      <c r="C15" s="14" t="s">
        <v>27</v>
      </c>
      <c r="D15" s="2" t="s">
        <v>28</v>
      </c>
      <c r="E15" s="2">
        <v>6</v>
      </c>
      <c r="F15" s="2">
        <v>29.1</v>
      </c>
      <c r="G15" s="2">
        <v>10.199999999999999</v>
      </c>
      <c r="H15" s="2">
        <v>0.17</v>
      </c>
      <c r="I15" s="23">
        <f t="shared" si="1"/>
        <v>236.82</v>
      </c>
      <c r="J15" s="3" t="s">
        <v>30</v>
      </c>
    </row>
    <row r="16" spans="2:10" x14ac:dyDescent="0.25">
      <c r="B16" s="18">
        <f t="shared" si="0"/>
        <v>13</v>
      </c>
      <c r="C16" s="15" t="s">
        <v>52</v>
      </c>
      <c r="D16" s="2" t="s">
        <v>53</v>
      </c>
      <c r="E16" s="2">
        <v>1500</v>
      </c>
      <c r="F16" s="2">
        <v>1.1399999999999999</v>
      </c>
      <c r="G16" s="2">
        <v>1.03</v>
      </c>
      <c r="H16" s="2">
        <v>0.02</v>
      </c>
      <c r="I16" s="23">
        <f t="shared" si="1"/>
        <v>3285</v>
      </c>
      <c r="J16" s="3" t="s">
        <v>54</v>
      </c>
    </row>
    <row r="17" spans="2:10" x14ac:dyDescent="0.25">
      <c r="B17" s="18">
        <f t="shared" si="0"/>
        <v>14</v>
      </c>
      <c r="C17" s="15" t="s">
        <v>31</v>
      </c>
      <c r="D17" s="2" t="s">
        <v>6</v>
      </c>
      <c r="E17" s="2">
        <v>1</v>
      </c>
      <c r="F17" s="2">
        <v>486</v>
      </c>
      <c r="G17" s="2">
        <v>276</v>
      </c>
      <c r="H17" s="2">
        <v>5.6</v>
      </c>
      <c r="I17" s="23">
        <f t="shared" si="1"/>
        <v>767.6</v>
      </c>
      <c r="J17" s="3" t="s">
        <v>32</v>
      </c>
    </row>
    <row r="18" spans="2:10" x14ac:dyDescent="0.25">
      <c r="B18" s="18">
        <f t="shared" si="0"/>
        <v>15</v>
      </c>
      <c r="C18" s="15" t="s">
        <v>33</v>
      </c>
      <c r="D18" s="2" t="s">
        <v>6</v>
      </c>
      <c r="E18" s="2">
        <v>8</v>
      </c>
      <c r="F18" s="2">
        <v>71.5</v>
      </c>
      <c r="G18" s="2">
        <v>40.299999999999997</v>
      </c>
      <c r="H18" s="2">
        <v>0.44</v>
      </c>
      <c r="I18" s="23">
        <f t="shared" si="1"/>
        <v>897.92</v>
      </c>
      <c r="J18" s="3" t="s">
        <v>34</v>
      </c>
    </row>
    <row r="19" spans="2:10" x14ac:dyDescent="0.25">
      <c r="B19" s="18">
        <f t="shared" si="0"/>
        <v>16</v>
      </c>
      <c r="C19" s="15" t="s">
        <v>39</v>
      </c>
      <c r="D19" s="2" t="s">
        <v>6</v>
      </c>
      <c r="E19" s="2">
        <v>8</v>
      </c>
      <c r="F19" s="2">
        <v>43.8</v>
      </c>
      <c r="G19" s="2">
        <v>41.5</v>
      </c>
      <c r="H19" s="2">
        <v>0.73</v>
      </c>
      <c r="I19" s="23">
        <f t="shared" si="1"/>
        <v>688.24</v>
      </c>
      <c r="J19" s="3" t="s">
        <v>40</v>
      </c>
    </row>
    <row r="20" spans="2:10" x14ac:dyDescent="0.25">
      <c r="B20" s="18">
        <f t="shared" si="0"/>
        <v>17</v>
      </c>
      <c r="C20" s="15" t="s">
        <v>79</v>
      </c>
      <c r="D20" s="2" t="s">
        <v>72</v>
      </c>
      <c r="E20" s="2">
        <v>1</v>
      </c>
      <c r="F20" s="2">
        <v>782</v>
      </c>
      <c r="G20" s="2">
        <v>322</v>
      </c>
      <c r="H20" s="2">
        <v>1.9</v>
      </c>
      <c r="I20" s="23">
        <f t="shared" si="1"/>
        <v>1105.9000000000001</v>
      </c>
      <c r="J20" s="3" t="s">
        <v>73</v>
      </c>
    </row>
    <row r="21" spans="2:10" x14ac:dyDescent="0.25">
      <c r="B21" s="18">
        <f t="shared" si="0"/>
        <v>18</v>
      </c>
      <c r="C21" s="15" t="s">
        <v>78</v>
      </c>
      <c r="D21" s="2" t="s">
        <v>72</v>
      </c>
      <c r="E21" s="2">
        <v>1</v>
      </c>
      <c r="F21" s="2">
        <v>144</v>
      </c>
      <c r="G21" s="2">
        <v>90.5</v>
      </c>
      <c r="H21" s="2">
        <v>1.9</v>
      </c>
      <c r="I21" s="23">
        <f t="shared" si="1"/>
        <v>236.4</v>
      </c>
      <c r="J21" s="3" t="s">
        <v>73</v>
      </c>
    </row>
    <row r="22" spans="2:10" x14ac:dyDescent="0.25">
      <c r="B22" s="18">
        <f t="shared" si="0"/>
        <v>19</v>
      </c>
      <c r="C22" s="15" t="s">
        <v>41</v>
      </c>
      <c r="D22" s="2" t="s">
        <v>3</v>
      </c>
      <c r="E22" s="2">
        <v>500</v>
      </c>
      <c r="F22" s="2">
        <v>2.08</v>
      </c>
      <c r="G22" s="2">
        <v>1.5</v>
      </c>
      <c r="H22" s="2">
        <v>0.01</v>
      </c>
      <c r="I22" s="23">
        <f t="shared" si="1"/>
        <v>1795</v>
      </c>
      <c r="J22" s="3" t="s">
        <v>42</v>
      </c>
    </row>
    <row r="23" spans="2:10" x14ac:dyDescent="0.25">
      <c r="B23" s="18">
        <f t="shared" si="0"/>
        <v>20</v>
      </c>
      <c r="C23" s="15" t="s">
        <v>43</v>
      </c>
      <c r="D23" s="2" t="s">
        <v>6</v>
      </c>
      <c r="E23" s="2">
        <v>30</v>
      </c>
      <c r="F23" s="2">
        <v>4.68</v>
      </c>
      <c r="G23" s="2">
        <v>3.32</v>
      </c>
      <c r="H23" s="2">
        <v>0.02</v>
      </c>
      <c r="I23" s="23">
        <f t="shared" si="1"/>
        <v>240.6</v>
      </c>
      <c r="J23" s="3" t="s">
        <v>42</v>
      </c>
    </row>
    <row r="24" spans="2:10" x14ac:dyDescent="0.25">
      <c r="B24" s="18">
        <f t="shared" si="0"/>
        <v>21</v>
      </c>
      <c r="C24" s="15" t="s">
        <v>37</v>
      </c>
      <c r="D24" s="2" t="s">
        <v>28</v>
      </c>
      <c r="E24" s="2">
        <v>2</v>
      </c>
      <c r="F24" s="2">
        <v>237</v>
      </c>
      <c r="G24" s="2">
        <v>51.8</v>
      </c>
      <c r="H24" s="2">
        <v>0.86</v>
      </c>
      <c r="I24" s="23">
        <f t="shared" si="1"/>
        <v>579.32000000000005</v>
      </c>
      <c r="J24" s="3" t="s">
        <v>38</v>
      </c>
    </row>
    <row r="25" spans="2:10" x14ac:dyDescent="0.25">
      <c r="B25" s="18">
        <f t="shared" si="0"/>
        <v>22</v>
      </c>
      <c r="C25" s="15" t="s">
        <v>58</v>
      </c>
      <c r="D25" s="2" t="s">
        <v>3</v>
      </c>
      <c r="E25" s="2">
        <v>100</v>
      </c>
      <c r="F25" s="2">
        <v>11.9</v>
      </c>
      <c r="G25" s="2">
        <v>6.67</v>
      </c>
      <c r="H25" s="2">
        <v>0.1</v>
      </c>
      <c r="I25" s="23">
        <f t="shared" si="1"/>
        <v>1867.0000000000002</v>
      </c>
      <c r="J25" s="3" t="s">
        <v>44</v>
      </c>
    </row>
    <row r="26" spans="2:10" x14ac:dyDescent="0.25">
      <c r="B26" s="18">
        <f t="shared" si="0"/>
        <v>23</v>
      </c>
      <c r="C26" s="15" t="s">
        <v>61</v>
      </c>
      <c r="D26" s="2" t="s">
        <v>6</v>
      </c>
      <c r="E26" s="2">
        <v>10</v>
      </c>
      <c r="F26" s="2">
        <v>25.2</v>
      </c>
      <c r="G26" s="2">
        <v>24.2</v>
      </c>
      <c r="H26" s="2">
        <v>0.5</v>
      </c>
      <c r="I26" s="23">
        <f t="shared" si="1"/>
        <v>499</v>
      </c>
      <c r="J26" s="3" t="s">
        <v>44</v>
      </c>
    </row>
    <row r="27" spans="2:10" x14ac:dyDescent="0.25">
      <c r="B27" s="18">
        <f t="shared" si="0"/>
        <v>24</v>
      </c>
      <c r="C27" s="15" t="s">
        <v>71</v>
      </c>
      <c r="D27" s="2" t="s">
        <v>6</v>
      </c>
      <c r="E27" s="2">
        <v>2</v>
      </c>
      <c r="F27" s="2">
        <v>217</v>
      </c>
      <c r="G27" s="2">
        <v>17.3</v>
      </c>
      <c r="H27" s="2">
        <v>0.28999999999999998</v>
      </c>
      <c r="I27" s="23">
        <f t="shared" si="1"/>
        <v>469.18</v>
      </c>
      <c r="J27" s="3" t="s">
        <v>44</v>
      </c>
    </row>
    <row r="28" spans="2:10" x14ac:dyDescent="0.25">
      <c r="B28" s="18">
        <f t="shared" si="0"/>
        <v>25</v>
      </c>
      <c r="C28" s="15" t="s">
        <v>76</v>
      </c>
      <c r="D28" s="2" t="s">
        <v>6</v>
      </c>
      <c r="E28" s="2">
        <v>2</v>
      </c>
      <c r="F28" s="2">
        <v>326</v>
      </c>
      <c r="G28" s="2">
        <v>25.6</v>
      </c>
      <c r="H28" s="2">
        <v>0.42</v>
      </c>
      <c r="I28" s="23">
        <f t="shared" si="1"/>
        <v>704.04000000000008</v>
      </c>
      <c r="J28" s="3" t="s">
        <v>44</v>
      </c>
    </row>
    <row r="29" spans="2:10" x14ac:dyDescent="0.25">
      <c r="B29" s="18">
        <f t="shared" si="0"/>
        <v>26</v>
      </c>
      <c r="C29" s="15" t="s">
        <v>77</v>
      </c>
      <c r="D29" s="2" t="s">
        <v>6</v>
      </c>
      <c r="E29" s="2">
        <v>4</v>
      </c>
      <c r="F29" s="2">
        <v>37.299999999999997</v>
      </c>
      <c r="G29" s="2">
        <v>17.600000000000001</v>
      </c>
      <c r="H29" s="2">
        <v>0.27</v>
      </c>
      <c r="I29" s="23">
        <f t="shared" si="1"/>
        <v>220.68</v>
      </c>
      <c r="J29" s="3" t="s">
        <v>44</v>
      </c>
    </row>
    <row r="30" spans="2:10" x14ac:dyDescent="0.25">
      <c r="B30" s="18">
        <f t="shared" si="0"/>
        <v>27</v>
      </c>
      <c r="C30" s="15" t="s">
        <v>63</v>
      </c>
      <c r="D30" s="2" t="s">
        <v>6</v>
      </c>
      <c r="E30" s="2">
        <v>4</v>
      </c>
      <c r="F30" s="2">
        <v>15.8</v>
      </c>
      <c r="G30" s="2">
        <v>17.2</v>
      </c>
      <c r="H30" s="2">
        <v>0.26</v>
      </c>
      <c r="I30" s="23">
        <f t="shared" si="1"/>
        <v>133.04</v>
      </c>
      <c r="J30" s="3" t="s">
        <v>44</v>
      </c>
    </row>
    <row r="31" spans="2:10" x14ac:dyDescent="0.25">
      <c r="B31" s="18">
        <f t="shared" si="0"/>
        <v>28</v>
      </c>
      <c r="C31" s="15" t="s">
        <v>75</v>
      </c>
      <c r="D31" s="2" t="s">
        <v>6</v>
      </c>
      <c r="E31" s="2">
        <v>4</v>
      </c>
      <c r="F31" s="2">
        <v>25.3</v>
      </c>
      <c r="G31" s="2">
        <v>76.3</v>
      </c>
      <c r="H31" s="2">
        <v>3.67</v>
      </c>
      <c r="I31" s="23">
        <f t="shared" si="1"/>
        <v>421.08</v>
      </c>
      <c r="J31" s="3" t="s">
        <v>74</v>
      </c>
    </row>
    <row r="32" spans="2:10" x14ac:dyDescent="0.25">
      <c r="B32" s="18">
        <f t="shared" si="0"/>
        <v>29</v>
      </c>
      <c r="C32" s="15" t="s">
        <v>64</v>
      </c>
      <c r="D32" s="2" t="s">
        <v>6</v>
      </c>
      <c r="E32" s="2">
        <v>10</v>
      </c>
      <c r="F32" s="2">
        <v>8.56</v>
      </c>
      <c r="G32" s="2">
        <v>13.3</v>
      </c>
      <c r="H32" s="2">
        <v>0.21</v>
      </c>
      <c r="I32" s="23">
        <f t="shared" si="1"/>
        <v>220.7</v>
      </c>
      <c r="J32" s="3" t="s">
        <v>44</v>
      </c>
    </row>
    <row r="33" spans="2:10" x14ac:dyDescent="0.25">
      <c r="B33" s="18">
        <f t="shared" si="0"/>
        <v>30</v>
      </c>
      <c r="C33" s="15" t="s">
        <v>66</v>
      </c>
      <c r="D33" s="2" t="s">
        <v>6</v>
      </c>
      <c r="E33" s="2">
        <v>10</v>
      </c>
      <c r="F33" s="2">
        <v>19.2</v>
      </c>
      <c r="G33" s="2">
        <v>15.8</v>
      </c>
      <c r="H33" s="2">
        <v>0.24</v>
      </c>
      <c r="I33" s="23">
        <f t="shared" si="1"/>
        <v>352.40000000000003</v>
      </c>
      <c r="J33" s="3" t="s">
        <v>44</v>
      </c>
    </row>
    <row r="34" spans="2:10" x14ac:dyDescent="0.25">
      <c r="B34" s="18">
        <f t="shared" si="0"/>
        <v>31</v>
      </c>
      <c r="C34" s="15" t="s">
        <v>67</v>
      </c>
      <c r="D34" s="2" t="s">
        <v>6</v>
      </c>
      <c r="E34" s="2">
        <v>8</v>
      </c>
      <c r="F34" s="2">
        <v>7.13</v>
      </c>
      <c r="G34" s="2">
        <v>28.1</v>
      </c>
      <c r="H34" s="2">
        <v>0.43</v>
      </c>
      <c r="I34" s="23">
        <f t="shared" si="1"/>
        <v>285.28000000000003</v>
      </c>
      <c r="J34" s="3" t="s">
        <v>44</v>
      </c>
    </row>
    <row r="35" spans="2:10" x14ac:dyDescent="0.25">
      <c r="B35" s="18">
        <f t="shared" si="0"/>
        <v>32</v>
      </c>
      <c r="C35" s="15" t="s">
        <v>70</v>
      </c>
      <c r="D35" s="2" t="s">
        <v>6</v>
      </c>
      <c r="E35" s="2">
        <v>8</v>
      </c>
      <c r="F35" s="2">
        <v>5</v>
      </c>
      <c r="G35" s="2">
        <v>27.7</v>
      </c>
      <c r="H35" s="2">
        <v>0.43</v>
      </c>
      <c r="I35" s="23">
        <f t="shared" si="1"/>
        <v>265.04000000000002</v>
      </c>
      <c r="J35" s="3" t="s">
        <v>44</v>
      </c>
    </row>
    <row r="36" spans="2:10" x14ac:dyDescent="0.25">
      <c r="B36" s="18">
        <f t="shared" si="0"/>
        <v>33</v>
      </c>
      <c r="C36" s="15" t="s">
        <v>59</v>
      </c>
      <c r="D36" s="2" t="s">
        <v>3</v>
      </c>
      <c r="E36" s="2">
        <v>30</v>
      </c>
      <c r="F36" s="2">
        <v>6.62</v>
      </c>
      <c r="G36" s="2">
        <v>4.92</v>
      </c>
      <c r="H36" s="2">
        <v>0.08</v>
      </c>
      <c r="I36" s="23">
        <f t="shared" si="1"/>
        <v>348.59999999999997</v>
      </c>
      <c r="J36" s="3" t="s">
        <v>60</v>
      </c>
    </row>
    <row r="37" spans="2:10" x14ac:dyDescent="0.25">
      <c r="B37" s="18">
        <f t="shared" si="0"/>
        <v>34</v>
      </c>
      <c r="C37" s="15" t="s">
        <v>62</v>
      </c>
      <c r="D37" s="2" t="s">
        <v>6</v>
      </c>
      <c r="E37" s="2">
        <v>4</v>
      </c>
      <c r="F37" s="2">
        <v>2.99</v>
      </c>
      <c r="G37" s="2">
        <v>6.32</v>
      </c>
      <c r="H37" s="2">
        <v>0.1</v>
      </c>
      <c r="I37" s="23">
        <f t="shared" si="1"/>
        <v>37.64</v>
      </c>
      <c r="J37" s="3" t="s">
        <v>60</v>
      </c>
    </row>
    <row r="38" spans="2:10" x14ac:dyDescent="0.25">
      <c r="B38" s="18">
        <f t="shared" si="0"/>
        <v>35</v>
      </c>
      <c r="C38" s="15" t="s">
        <v>65</v>
      </c>
      <c r="D38" s="2" t="s">
        <v>6</v>
      </c>
      <c r="E38" s="2">
        <v>4</v>
      </c>
      <c r="F38" s="2">
        <v>3.44</v>
      </c>
      <c r="G38" s="2">
        <v>6.32</v>
      </c>
      <c r="H38" s="2">
        <v>0.1</v>
      </c>
      <c r="I38" s="23">
        <f t="shared" si="1"/>
        <v>39.44</v>
      </c>
      <c r="J38" s="3" t="s">
        <v>60</v>
      </c>
    </row>
    <row r="39" spans="2:10" x14ac:dyDescent="0.25">
      <c r="B39" s="18">
        <f t="shared" si="0"/>
        <v>36</v>
      </c>
      <c r="C39" s="15" t="s">
        <v>45</v>
      </c>
      <c r="D39" s="2" t="s">
        <v>6</v>
      </c>
      <c r="E39" s="2">
        <v>2</v>
      </c>
      <c r="F39" s="2">
        <v>7.82</v>
      </c>
      <c r="G39" s="2">
        <v>21.8</v>
      </c>
      <c r="H39" s="2">
        <v>0.36</v>
      </c>
      <c r="I39" s="23">
        <f t="shared" si="1"/>
        <v>59.96</v>
      </c>
      <c r="J39" s="3" t="s">
        <v>46</v>
      </c>
    </row>
    <row r="40" spans="2:10" x14ac:dyDescent="0.25">
      <c r="B40" s="18">
        <f t="shared" si="0"/>
        <v>37</v>
      </c>
      <c r="C40" s="15" t="s">
        <v>47</v>
      </c>
      <c r="D40" s="2" t="s">
        <v>6</v>
      </c>
      <c r="E40" s="2">
        <v>2</v>
      </c>
      <c r="F40" s="2">
        <v>28.1</v>
      </c>
      <c r="G40" s="2">
        <v>21.8</v>
      </c>
      <c r="H40" s="2">
        <v>0.36</v>
      </c>
      <c r="I40" s="23">
        <f t="shared" si="1"/>
        <v>100.52000000000001</v>
      </c>
      <c r="J40" s="3" t="s">
        <v>46</v>
      </c>
    </row>
    <row r="41" spans="2:10" x14ac:dyDescent="0.25">
      <c r="B41" s="18">
        <f t="shared" si="0"/>
        <v>38</v>
      </c>
      <c r="C41" s="15" t="s">
        <v>68</v>
      </c>
      <c r="D41" s="2" t="s">
        <v>6</v>
      </c>
      <c r="E41" s="2">
        <v>2</v>
      </c>
      <c r="F41" s="2">
        <v>6.52</v>
      </c>
      <c r="G41" s="2">
        <v>21.3</v>
      </c>
      <c r="H41" s="2">
        <v>1.03</v>
      </c>
      <c r="I41" s="23">
        <f t="shared" si="1"/>
        <v>57.7</v>
      </c>
      <c r="J41" s="3" t="s">
        <v>69</v>
      </c>
    </row>
    <row r="42" spans="2:10" x14ac:dyDescent="0.25">
      <c r="B42" s="18">
        <f t="shared" si="0"/>
        <v>39</v>
      </c>
      <c r="C42" s="15" t="s">
        <v>55</v>
      </c>
      <c r="D42" s="2" t="s">
        <v>3</v>
      </c>
      <c r="E42" s="2">
        <v>30</v>
      </c>
      <c r="F42" s="2">
        <v>2.15</v>
      </c>
      <c r="G42" s="2">
        <v>1.71</v>
      </c>
      <c r="H42" s="2">
        <v>0.03</v>
      </c>
      <c r="I42" s="23">
        <f t="shared" si="1"/>
        <v>116.69999999999999</v>
      </c>
      <c r="J42" s="3" t="s">
        <v>56</v>
      </c>
    </row>
    <row r="43" spans="2:10" x14ac:dyDescent="0.25">
      <c r="B43" s="18">
        <f t="shared" si="0"/>
        <v>40</v>
      </c>
      <c r="C43" s="15" t="s">
        <v>55</v>
      </c>
      <c r="D43" s="2" t="s">
        <v>3</v>
      </c>
      <c r="E43" s="2">
        <v>100</v>
      </c>
      <c r="F43" s="2">
        <v>4.2300000000000004</v>
      </c>
      <c r="G43" s="2">
        <v>2.0499999999999998</v>
      </c>
      <c r="H43" s="2">
        <v>0.03</v>
      </c>
      <c r="I43" s="23">
        <f t="shared" si="1"/>
        <v>631</v>
      </c>
      <c r="J43" s="3" t="s">
        <v>57</v>
      </c>
    </row>
    <row r="44" spans="2:10" x14ac:dyDescent="0.25">
      <c r="B44" s="18">
        <f t="shared" si="0"/>
        <v>41</v>
      </c>
      <c r="C44" s="15" t="s">
        <v>48</v>
      </c>
      <c r="D44" s="2" t="s">
        <v>6</v>
      </c>
      <c r="E44" s="2">
        <v>1</v>
      </c>
      <c r="F44" s="2"/>
      <c r="G44" s="2">
        <v>93.2</v>
      </c>
      <c r="H44" s="2">
        <v>1.49</v>
      </c>
      <c r="I44" s="23">
        <f t="shared" si="1"/>
        <v>94.69</v>
      </c>
      <c r="J44" s="3" t="s">
        <v>51</v>
      </c>
    </row>
    <row r="45" spans="2:10" x14ac:dyDescent="0.25">
      <c r="B45" s="18">
        <f t="shared" si="0"/>
        <v>42</v>
      </c>
      <c r="C45" s="15" t="s">
        <v>49</v>
      </c>
      <c r="D45" s="2" t="s">
        <v>6</v>
      </c>
      <c r="E45" s="2">
        <v>46</v>
      </c>
      <c r="F45" s="2"/>
      <c r="G45" s="2">
        <v>8.48</v>
      </c>
      <c r="H45" s="2">
        <v>0.14000000000000001</v>
      </c>
      <c r="I45" s="23">
        <f t="shared" si="1"/>
        <v>396.52000000000004</v>
      </c>
      <c r="J45" s="3" t="s">
        <v>50</v>
      </c>
    </row>
    <row r="46" spans="2:10" ht="15.75" thickBot="1" x14ac:dyDescent="0.3">
      <c r="B46" s="19"/>
      <c r="C46" s="16"/>
      <c r="D46" s="4"/>
      <c r="E46" s="4"/>
      <c r="F46" s="4"/>
      <c r="G46" s="4"/>
      <c r="H46" s="4"/>
      <c r="I46" s="21"/>
      <c r="J46" s="5"/>
    </row>
    <row r="47" spans="2:10" ht="15.75" thickTop="1" x14ac:dyDescent="0.25">
      <c r="B47" s="36" t="s">
        <v>80</v>
      </c>
      <c r="C47" s="36"/>
      <c r="D47" s="36"/>
      <c r="E47" s="36"/>
      <c r="F47" s="37"/>
      <c r="G47" s="37"/>
      <c r="H47" s="37"/>
      <c r="I47" s="24">
        <f>SUM(I4:I46)</f>
        <v>54275.069999999985</v>
      </c>
    </row>
    <row r="48" spans="2:10" x14ac:dyDescent="0.25">
      <c r="B48" s="27" t="s">
        <v>81</v>
      </c>
      <c r="C48" s="27"/>
      <c r="D48" s="27"/>
      <c r="E48" s="27"/>
      <c r="F48" s="28"/>
      <c r="G48" s="28"/>
      <c r="H48" s="28"/>
      <c r="I48" s="25">
        <f>I47*0.12</f>
        <v>6513.0083999999979</v>
      </c>
    </row>
    <row r="49" spans="2:9" x14ac:dyDescent="0.25">
      <c r="B49" s="27" t="s">
        <v>82</v>
      </c>
      <c r="C49" s="27"/>
      <c r="D49" s="27"/>
      <c r="E49" s="27"/>
      <c r="F49" s="28"/>
      <c r="G49" s="28"/>
      <c r="H49" s="28"/>
      <c r="I49" s="25">
        <f>I47*0.12</f>
        <v>6513.0083999999979</v>
      </c>
    </row>
    <row r="50" spans="2:9" x14ac:dyDescent="0.25">
      <c r="B50" s="27" t="s">
        <v>83</v>
      </c>
      <c r="C50" s="27"/>
      <c r="D50" s="27"/>
      <c r="E50" s="27"/>
      <c r="F50" s="28"/>
      <c r="G50" s="28"/>
      <c r="H50" s="28"/>
      <c r="I50" s="25">
        <f>I47*0.03</f>
        <v>1628.2520999999995</v>
      </c>
    </row>
    <row r="51" spans="2:9" x14ac:dyDescent="0.25">
      <c r="B51" s="27" t="s">
        <v>88</v>
      </c>
      <c r="C51" s="27"/>
      <c r="D51" s="27"/>
      <c r="E51" s="27"/>
      <c r="F51" s="28"/>
      <c r="G51" s="28"/>
      <c r="H51" s="28"/>
      <c r="I51" s="25">
        <f>I47*0.03</f>
        <v>1628.2520999999995</v>
      </c>
    </row>
    <row r="52" spans="2:9" x14ac:dyDescent="0.25">
      <c r="B52" s="27" t="s">
        <v>84</v>
      </c>
      <c r="C52" s="27"/>
      <c r="D52" s="27"/>
      <c r="E52" s="27"/>
      <c r="F52" s="28"/>
      <c r="G52" s="28"/>
      <c r="H52" s="28"/>
      <c r="I52" s="25">
        <f>I47*0.09</f>
        <v>4884.7562999999982</v>
      </c>
    </row>
    <row r="53" spans="2:9" x14ac:dyDescent="0.25">
      <c r="B53" s="27" t="s">
        <v>85</v>
      </c>
      <c r="C53" s="27"/>
      <c r="D53" s="27"/>
      <c r="E53" s="27"/>
      <c r="F53" s="28"/>
      <c r="G53" s="28"/>
      <c r="H53" s="28"/>
      <c r="I53" s="25">
        <f>I47*0.1</f>
        <v>5427.5069999999987</v>
      </c>
    </row>
    <row r="54" spans="2:9" x14ac:dyDescent="0.25">
      <c r="B54" s="29" t="s">
        <v>86</v>
      </c>
      <c r="C54" s="29"/>
      <c r="D54" s="29"/>
      <c r="E54" s="29"/>
      <c r="F54" s="30"/>
      <c r="G54" s="30"/>
      <c r="H54" s="30"/>
      <c r="I54" s="26">
        <f>SUM(I47:I53)</f>
        <v>80869.854299999963</v>
      </c>
    </row>
  </sheetData>
  <mergeCells count="10">
    <mergeCell ref="C2:J2"/>
    <mergeCell ref="J6:J8"/>
    <mergeCell ref="B47:H47"/>
    <mergeCell ref="B48:H48"/>
    <mergeCell ref="B49:H49"/>
    <mergeCell ref="B50:H50"/>
    <mergeCell ref="B51:H51"/>
    <mergeCell ref="B52:H52"/>
    <mergeCell ref="B53:H53"/>
    <mergeCell ref="B54:H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dcterms:created xsi:type="dcterms:W3CDTF">2019-04-06T23:36:11Z</dcterms:created>
  <dcterms:modified xsi:type="dcterms:W3CDTF">2019-04-10T13:17:01Z</dcterms:modified>
</cp:coreProperties>
</file>