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G52" i="2"/>
  <c r="G19" i="3"/>
  <c r="H17"/>
  <c r="G16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<sst xmlns="http://schemas.openxmlformats.org/spreadsheetml/2006/main" count="256" uniqueCount="151">
  <si>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</si>
  <si>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</si>
  <si>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</si>
  <si>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</si>
  <si>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</si>
  <si>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</si>
  <si>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</si>
  <si>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</si>
  <si>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</si>
  <si>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</si>
  <si>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</si>
  <si>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</si>
  <si>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</si>
  <si>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</si>
  <si>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</si>
  <si>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</si>
  <si>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</si>
  <si>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</si>
  <si>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</si>
  <si>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</si>
  <si>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</si>
  <si>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</si>
  <si>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</si>
  <si>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</si>
  <si>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</si>
  <si>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</si>
  <si>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</si>
  <si>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Wood stud wall system (No insulation)</t>
  </si>
  <si>
    <t>Wood Stud wall system (R-11 and 1/2"gyp.)</t>
  </si>
  <si>
    <t>Wood Stud wall system (R-13 and 1/2"gyp.)</t>
  </si>
  <si>
    <t>Wood Stud wall system (R-19 and 1/2"gyp.)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</si>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</sst>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workbookViewId="0">
      <selection activeCell="F11" sqref="F11"/>
    </sheetView>
  </sheetViews>
  <sheetFormatPr defaultRowHeight="15"/>
  <cols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E2" t="s">
        <v>2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0" t="s">
        <v>23</v>
      </c>
      <c r="B5" s="31"/>
      <c r="C5" s="31"/>
      <c r="D5" s="31"/>
      <c r="E5" s="31"/>
      <c r="F5" s="31"/>
      <c r="G5" s="31"/>
      <c r="H5" s="31"/>
      <c r="I5" s="32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400</v>
      </c>
      <c r="G8" s="10">
        <v>0</v>
      </c>
      <c r="H8" s="7"/>
      <c r="I8" s="11">
        <f t="shared" si="0"/>
        <v>28000</v>
      </c>
    </row>
    <row r="9" spans="1:16">
      <c r="A9" s="6" t="s">
        <v>6</v>
      </c>
      <c r="B9" s="7"/>
      <c r="C9" s="7"/>
      <c r="D9" s="7"/>
      <c r="E9" s="10">
        <v>0</v>
      </c>
      <c r="F9" s="10">
        <v>0</v>
      </c>
      <c r="G9" s="10">
        <v>0</v>
      </c>
      <c r="H9" s="7"/>
      <c r="I9" s="11">
        <f t="shared" si="0"/>
        <v>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400</v>
      </c>
      <c r="G10" s="10">
        <v>0</v>
      </c>
      <c r="H10" s="7"/>
      <c r="I10" s="11">
        <f t="shared" si="0"/>
        <v>40000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0</v>
      </c>
      <c r="G11" s="10">
        <v>0</v>
      </c>
      <c r="H11" s="7"/>
      <c r="I11" s="11">
        <f t="shared" si="0"/>
        <v>0</v>
      </c>
      <c r="K11" s="5" t="s">
        <v>15</v>
      </c>
      <c r="L11" s="2"/>
      <c r="M11" s="2"/>
      <c r="N11" s="2">
        <f t="shared" si="1"/>
        <v>0</v>
      </c>
      <c r="O11" s="2">
        <f t="shared" si="1"/>
        <v>28000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40000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0</v>
      </c>
      <c r="P14" s="2">
        <f t="shared" si="1"/>
        <v>0</v>
      </c>
    </row>
    <row r="15" spans="1:16" ht="20.100000000000001" customHeight="1">
      <c r="A15" s="30" t="s">
        <v>22</v>
      </c>
      <c r="B15" s="31"/>
      <c r="C15" s="31"/>
      <c r="D15" s="31"/>
      <c r="E15" s="31"/>
      <c r="F15" s="31"/>
      <c r="G15" s="31"/>
      <c r="H15" s="31"/>
      <c r="I15" s="32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31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32</v>
      </c>
      <c r="L17" s="3"/>
      <c r="M17" s="3"/>
      <c r="N17" s="3"/>
      <c r="O17" s="3"/>
      <c r="P17" s="3" t="s">
        <v>148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27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28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27</v>
      </c>
      <c r="L21" s="3"/>
      <c r="M21" s="3"/>
      <c r="N21" s="3"/>
      <c r="O21" s="3"/>
      <c r="P21" s="3">
        <v>7.8</v>
      </c>
    </row>
    <row r="22" spans="1:16">
      <c r="A22" s="6" t="s">
        <v>29</v>
      </c>
      <c r="B22" s="7"/>
      <c r="C22" s="7"/>
      <c r="D22" s="7"/>
      <c r="E22" s="7"/>
      <c r="F22" s="7">
        <v>1260</v>
      </c>
      <c r="G22" s="7"/>
      <c r="H22" s="7"/>
      <c r="I22" s="11">
        <f t="shared" si="2"/>
        <v>2898</v>
      </c>
      <c r="K22" s="3" t="s">
        <v>28</v>
      </c>
      <c r="L22" s="3"/>
      <c r="M22" s="3"/>
      <c r="N22" s="3"/>
      <c r="O22" s="3"/>
      <c r="P22" s="3">
        <v>2.6</v>
      </c>
    </row>
    <row r="23" spans="1:16">
      <c r="A23" s="12" t="s">
        <v>30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29</v>
      </c>
      <c r="L23" s="3"/>
      <c r="M23" s="3"/>
      <c r="N23" s="3"/>
      <c r="O23" s="3"/>
      <c r="P23" s="3">
        <v>2.2999999999999998</v>
      </c>
    </row>
    <row r="24" spans="1:16">
      <c r="K24" s="3" t="s">
        <v>30</v>
      </c>
      <c r="L24" s="3"/>
      <c r="M24" s="3"/>
      <c r="N24" s="3"/>
      <c r="O24" s="3"/>
      <c r="P24" s="3">
        <v>1.7</v>
      </c>
    </row>
    <row r="25" spans="1:16">
      <c r="A25" s="30" t="s">
        <v>33</v>
      </c>
      <c r="B25" s="31"/>
      <c r="C25" s="31"/>
      <c r="D25" s="31"/>
      <c r="E25" s="31"/>
      <c r="F25" s="31"/>
      <c r="G25" s="31"/>
      <c r="H25" s="31"/>
      <c r="I25" s="32"/>
    </row>
    <row r="26" spans="1:16" ht="30">
      <c r="A26" s="6"/>
      <c r="B26" s="7"/>
      <c r="C26" s="7"/>
      <c r="D26" s="7"/>
      <c r="E26" s="7"/>
      <c r="F26" s="16" t="s">
        <v>31</v>
      </c>
      <c r="G26" s="7"/>
      <c r="H26" s="7"/>
      <c r="I26" s="9" t="s">
        <v>14</v>
      </c>
    </row>
    <row r="27" spans="1:16">
      <c r="A27" s="6" t="s">
        <v>34</v>
      </c>
      <c r="B27" s="7"/>
      <c r="C27" s="7"/>
      <c r="D27" s="7"/>
      <c r="E27" s="7"/>
      <c r="F27" s="7"/>
      <c r="G27" s="7"/>
      <c r="H27" s="7"/>
      <c r="I27" s="11"/>
      <c r="K27" s="18" t="s">
        <v>45</v>
      </c>
      <c r="L27" s="3"/>
      <c r="M27" s="3"/>
      <c r="N27" s="3"/>
      <c r="O27" s="3"/>
      <c r="P27" s="3" t="s">
        <v>148</v>
      </c>
    </row>
    <row r="28" spans="1:16">
      <c r="A28" s="6" t="s">
        <v>43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46</v>
      </c>
      <c r="L28" s="3"/>
      <c r="M28" s="3"/>
      <c r="N28" s="3"/>
      <c r="O28" s="3" t="s">
        <v>45</v>
      </c>
      <c r="P28" s="3"/>
    </row>
    <row r="29" spans="1:16">
      <c r="A29" s="6" t="s">
        <v>35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47</v>
      </c>
      <c r="L29" s="3">
        <v>43</v>
      </c>
      <c r="M29" s="3"/>
      <c r="N29" s="3"/>
      <c r="O29" s="3" t="s">
        <v>47</v>
      </c>
      <c r="P29" s="3">
        <v>28</v>
      </c>
    </row>
    <row r="30" spans="1:16">
      <c r="A30" s="6" t="s">
        <v>36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35</v>
      </c>
      <c r="L30" s="3">
        <v>43</v>
      </c>
      <c r="M30" s="3"/>
      <c r="N30" s="3"/>
      <c r="O30" s="3" t="s">
        <v>36</v>
      </c>
      <c r="P30" s="3">
        <v>28</v>
      </c>
    </row>
    <row r="31" spans="1:16">
      <c r="A31" s="6" t="s">
        <v>37</v>
      </c>
      <c r="B31" s="7"/>
      <c r="C31" s="7"/>
      <c r="D31" s="7"/>
      <c r="E31" s="7"/>
      <c r="F31" s="7">
        <v>0</v>
      </c>
      <c r="G31" s="7"/>
      <c r="H31" s="7"/>
      <c r="I31" s="11">
        <f t="shared" si="3"/>
        <v>0</v>
      </c>
      <c r="K31" s="18" t="s">
        <v>36</v>
      </c>
      <c r="L31" s="3">
        <v>8.1999999999999993</v>
      </c>
      <c r="M31" s="3"/>
      <c r="N31" s="3"/>
      <c r="O31" s="3" t="s">
        <v>37</v>
      </c>
      <c r="P31" s="3">
        <v>4.8</v>
      </c>
    </row>
    <row r="32" spans="1:16">
      <c r="A32" s="6" t="s">
        <v>38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37</v>
      </c>
      <c r="L32" s="3">
        <v>8.1999999999999993</v>
      </c>
      <c r="M32" s="3"/>
      <c r="N32" s="3"/>
      <c r="O32" s="3" t="s">
        <v>38</v>
      </c>
      <c r="P32" s="3">
        <v>4</v>
      </c>
    </row>
    <row r="33" spans="1:16">
      <c r="A33" s="6" t="s">
        <v>39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38</v>
      </c>
      <c r="L33" s="3">
        <v>4.8</v>
      </c>
      <c r="M33" s="3"/>
      <c r="N33" s="3"/>
      <c r="O33" s="3" t="s">
        <v>44</v>
      </c>
      <c r="P33" s="3">
        <v>4</v>
      </c>
    </row>
    <row r="34" spans="1:16">
      <c r="A34" s="6" t="s">
        <v>40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39</v>
      </c>
      <c r="L34" s="3">
        <v>4.8</v>
      </c>
      <c r="M34" s="3"/>
      <c r="N34" s="3"/>
      <c r="O34" s="3"/>
      <c r="P34" s="3"/>
    </row>
    <row r="35" spans="1:16">
      <c r="A35" s="17" t="s">
        <v>41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40</v>
      </c>
      <c r="L35" s="3">
        <v>2.6</v>
      </c>
      <c r="M35" s="3"/>
      <c r="N35" s="3"/>
      <c r="O35" s="3"/>
      <c r="P35" s="3"/>
    </row>
    <row r="36" spans="1:16">
      <c r="A36" s="17" t="s">
        <v>42</v>
      </c>
      <c r="B36" s="7"/>
      <c r="C36" s="7"/>
      <c r="D36" s="7"/>
      <c r="E36" s="7"/>
      <c r="F36" s="7"/>
      <c r="G36" s="7"/>
      <c r="H36" s="7"/>
      <c r="I36" s="11"/>
      <c r="K36" s="18" t="s">
        <v>41</v>
      </c>
      <c r="L36" s="3">
        <v>2.6</v>
      </c>
      <c r="M36" s="3"/>
      <c r="N36" s="3"/>
      <c r="O36" s="3"/>
      <c r="P36" s="3"/>
    </row>
    <row r="37" spans="1:16">
      <c r="A37" s="17" t="s">
        <v>43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36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37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38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44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0" t="s">
        <v>48</v>
      </c>
      <c r="B45" s="31"/>
      <c r="C45" s="31"/>
      <c r="D45" s="31"/>
      <c r="E45" s="31"/>
      <c r="F45" s="31"/>
      <c r="G45" s="31"/>
      <c r="H45" s="31"/>
      <c r="I45" s="32"/>
      <c r="K45" s="3" t="s">
        <v>53</v>
      </c>
      <c r="L45" s="3"/>
      <c r="M45" s="3" t="s">
        <v>148</v>
      </c>
    </row>
    <row r="46" spans="1:16" ht="30">
      <c r="A46" s="6"/>
      <c r="B46" s="7"/>
      <c r="C46" s="7"/>
      <c r="D46" s="7"/>
      <c r="E46" s="7"/>
      <c r="F46" s="16" t="s">
        <v>31</v>
      </c>
      <c r="G46" s="7"/>
      <c r="H46" s="7"/>
      <c r="I46" s="9" t="s">
        <v>14</v>
      </c>
      <c r="K46" s="18" t="s">
        <v>49</v>
      </c>
      <c r="L46" s="18"/>
      <c r="M46" s="3">
        <v>0</v>
      </c>
    </row>
    <row r="47" spans="1:16">
      <c r="A47" s="6" t="s">
        <v>49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50</v>
      </c>
      <c r="L47" s="18"/>
      <c r="M47" s="3">
        <v>7.7</v>
      </c>
    </row>
    <row r="48" spans="1:16">
      <c r="A48" s="6" t="s">
        <v>50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51</v>
      </c>
      <c r="L48" s="18"/>
      <c r="M48" s="3">
        <v>1.7</v>
      </c>
    </row>
    <row r="49" spans="1:13">
      <c r="A49" s="6" t="s">
        <v>51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52</v>
      </c>
      <c r="L49" s="18"/>
      <c r="M49" s="3">
        <v>1.1000000000000001</v>
      </c>
    </row>
    <row r="50" spans="1:13">
      <c r="A50" s="12" t="s">
        <v>52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0" t="s">
        <v>54</v>
      </c>
      <c r="B52" s="31"/>
      <c r="C52" s="31"/>
      <c r="D52" s="31"/>
      <c r="E52" s="31"/>
      <c r="F52" s="31"/>
      <c r="G52" s="31"/>
      <c r="H52" s="31"/>
      <c r="I52" s="32"/>
    </row>
    <row r="53" spans="1:13" ht="30">
      <c r="A53" s="6"/>
      <c r="B53" s="7"/>
      <c r="C53" s="7"/>
      <c r="D53" s="7"/>
      <c r="E53" s="7"/>
      <c r="F53" s="16" t="s">
        <v>56</v>
      </c>
      <c r="G53" s="7"/>
      <c r="H53" s="7"/>
      <c r="I53" s="9" t="s">
        <v>14</v>
      </c>
    </row>
    <row r="54" spans="1:13">
      <c r="A54" s="12" t="s">
        <v>55</v>
      </c>
      <c r="B54" s="13"/>
      <c r="C54" s="13"/>
      <c r="D54" s="13"/>
      <c r="E54" s="13"/>
      <c r="F54" s="26">
        <f>'OCCUPANT LOAD'!G55</f>
        <v>28</v>
      </c>
      <c r="G54" s="13"/>
      <c r="H54" s="13"/>
      <c r="I54" s="27">
        <f>F54*10</f>
        <v>280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0" t="s">
        <v>111</v>
      </c>
      <c r="B56" s="31"/>
      <c r="C56" s="31"/>
      <c r="D56" s="31"/>
      <c r="E56" s="31"/>
      <c r="F56" s="31"/>
      <c r="G56" s="31"/>
      <c r="H56" s="31"/>
      <c r="I56" s="32"/>
    </row>
    <row r="57" spans="1:13" ht="30">
      <c r="A57" s="6"/>
      <c r="B57" s="7"/>
      <c r="C57" s="7"/>
      <c r="D57" s="7"/>
      <c r="E57" s="7"/>
      <c r="F57" s="16" t="s">
        <v>58</v>
      </c>
      <c r="G57" s="7"/>
      <c r="H57" s="7"/>
      <c r="I57" s="9" t="s">
        <v>14</v>
      </c>
    </row>
    <row r="58" spans="1:13">
      <c r="A58" s="6" t="s">
        <v>112</v>
      </c>
      <c r="B58" s="7"/>
      <c r="C58" s="7"/>
      <c r="D58" s="7"/>
      <c r="E58" s="7"/>
      <c r="F58" s="7">
        <v>2800</v>
      </c>
      <c r="G58" s="7"/>
      <c r="H58" s="7"/>
      <c r="I58" s="20">
        <f>F58*3</f>
        <v>8400</v>
      </c>
    </row>
    <row r="59" spans="1:13">
      <c r="A59" s="19" t="s">
        <v>113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0" t="s">
        <v>114</v>
      </c>
      <c r="B61" s="31"/>
      <c r="C61" s="31"/>
      <c r="D61" s="31"/>
      <c r="E61" s="31"/>
      <c r="F61" s="31"/>
      <c r="G61" s="31"/>
      <c r="H61" s="31"/>
      <c r="I61" s="32"/>
    </row>
    <row r="62" spans="1:13" ht="30">
      <c r="A62" s="6"/>
      <c r="B62" s="7"/>
      <c r="C62" s="7"/>
      <c r="D62" s="7"/>
      <c r="E62" s="7"/>
      <c r="F62" s="16" t="s">
        <v>116</v>
      </c>
      <c r="G62" s="7"/>
      <c r="H62" s="7"/>
      <c r="I62" s="9" t="s">
        <v>14</v>
      </c>
    </row>
    <row r="63" spans="1:13">
      <c r="A63" s="12" t="s">
        <v>115</v>
      </c>
      <c r="B63" s="13"/>
      <c r="C63" s="13"/>
      <c r="D63" s="13"/>
      <c r="E63" s="13"/>
      <c r="F63" s="13">
        <v>5</v>
      </c>
      <c r="G63" s="13"/>
      <c r="H63" s="13"/>
      <c r="I63" s="21">
        <f>F63*3400</f>
        <v>17000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0" t="s">
        <v>117</v>
      </c>
      <c r="B65" s="31"/>
      <c r="C65" s="31"/>
      <c r="D65" s="31"/>
      <c r="E65" s="31"/>
      <c r="F65" s="31"/>
      <c r="G65" s="31"/>
      <c r="H65" s="31"/>
      <c r="I65" s="32"/>
    </row>
    <row r="66" spans="1:9" ht="30">
      <c r="A66" s="6"/>
      <c r="B66" s="7"/>
      <c r="C66" s="7"/>
      <c r="D66" s="7"/>
      <c r="E66" s="7"/>
      <c r="F66" s="16" t="s">
        <v>118</v>
      </c>
      <c r="G66" s="7"/>
      <c r="H66" s="7"/>
      <c r="I66" s="9" t="s">
        <v>14</v>
      </c>
    </row>
    <row r="67" spans="1:9">
      <c r="A67" s="12" t="s">
        <v>119</v>
      </c>
      <c r="B67" s="13"/>
      <c r="C67" s="13"/>
      <c r="D67" s="13"/>
      <c r="E67" s="13"/>
      <c r="F67" s="13">
        <f>'FRESH AIR'!G21</f>
        <v>258.57499999999999</v>
      </c>
      <c r="G67" s="13"/>
      <c r="H67" s="13"/>
      <c r="I67" s="21">
        <f>F67*30</f>
        <v>7757.25</v>
      </c>
    </row>
    <row r="69" spans="1:9">
      <c r="A69" s="30" t="s">
        <v>145</v>
      </c>
      <c r="B69" s="31"/>
      <c r="C69" s="31"/>
      <c r="D69" s="31"/>
      <c r="E69" s="31"/>
      <c r="F69" s="31"/>
      <c r="G69" s="31"/>
      <c r="H69" s="31"/>
      <c r="I69" s="32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146</v>
      </c>
      <c r="B71" s="13"/>
      <c r="C71" s="13"/>
      <c r="D71" s="28">
        <f>SUM(I67,I63,I58:I59,I54,I47:I50,I37:I41,I28:I35,I17:I23,I7:I12)/12000</f>
        <v>8.6946041666666662</v>
      </c>
      <c r="E71" s="29" t="s">
        <v>147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28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55</v>
      </c>
    </row>
    <row r="2" spans="1:7" ht="30" customHeight="1">
      <c r="A2" s="1" t="s">
        <v>57</v>
      </c>
      <c r="D2" s="23" t="s">
        <v>58</v>
      </c>
      <c r="E2" s="1" t="s">
        <v>106</v>
      </c>
      <c r="G2" s="22" t="s">
        <v>59</v>
      </c>
    </row>
    <row r="4" spans="1:7">
      <c r="A4" t="s">
        <v>60</v>
      </c>
      <c r="D4">
        <v>0</v>
      </c>
      <c r="E4">
        <v>300</v>
      </c>
      <c r="F4" t="s">
        <v>107</v>
      </c>
      <c r="G4" s="24">
        <f>D4/E4</f>
        <v>0</v>
      </c>
    </row>
    <row r="5" spans="1:7">
      <c r="A5" t="s">
        <v>61</v>
      </c>
      <c r="D5">
        <v>0</v>
      </c>
      <c r="E5">
        <v>300</v>
      </c>
      <c r="F5" t="s">
        <v>107</v>
      </c>
      <c r="G5" s="24">
        <f t="shared" ref="G5:G6" si="0">D5/E5</f>
        <v>0</v>
      </c>
    </row>
    <row r="6" spans="1:7">
      <c r="A6" t="s">
        <v>62</v>
      </c>
      <c r="D6">
        <v>0</v>
      </c>
      <c r="E6">
        <v>500</v>
      </c>
      <c r="F6" t="s">
        <v>107</v>
      </c>
      <c r="G6" s="24">
        <f t="shared" si="0"/>
        <v>0</v>
      </c>
    </row>
    <row r="7" spans="1:7">
      <c r="A7" t="s">
        <v>63</v>
      </c>
    </row>
    <row r="8" spans="1:7">
      <c r="A8" t="s">
        <v>64</v>
      </c>
      <c r="D8">
        <v>0</v>
      </c>
      <c r="E8">
        <v>20</v>
      </c>
      <c r="F8" t="s">
        <v>107</v>
      </c>
      <c r="G8" s="24">
        <f t="shared" ref="G8:G17" si="1">D8/E8</f>
        <v>0</v>
      </c>
    </row>
    <row r="9" spans="1:7">
      <c r="A9" t="s">
        <v>65</v>
      </c>
      <c r="D9">
        <v>0</v>
      </c>
      <c r="E9">
        <v>300</v>
      </c>
      <c r="F9" t="s">
        <v>107</v>
      </c>
      <c r="G9" s="24">
        <f t="shared" si="1"/>
        <v>0</v>
      </c>
    </row>
    <row r="10" spans="1:7">
      <c r="A10" t="s">
        <v>66</v>
      </c>
      <c r="D10">
        <v>0</v>
      </c>
      <c r="E10">
        <v>100</v>
      </c>
      <c r="F10" t="s">
        <v>107</v>
      </c>
      <c r="G10" s="24">
        <f t="shared" si="1"/>
        <v>0</v>
      </c>
    </row>
    <row r="11" spans="1:7">
      <c r="A11" t="s">
        <v>67</v>
      </c>
      <c r="D11">
        <v>0</v>
      </c>
      <c r="E11">
        <v>15</v>
      </c>
      <c r="F11" t="s">
        <v>107</v>
      </c>
      <c r="G11" s="24">
        <f t="shared" si="1"/>
        <v>0</v>
      </c>
    </row>
    <row r="12" spans="1:7">
      <c r="A12" t="s">
        <v>68</v>
      </c>
    </row>
    <row r="13" spans="1:7">
      <c r="A13" t="s">
        <v>69</v>
      </c>
      <c r="D13">
        <v>0</v>
      </c>
      <c r="E13">
        <v>11</v>
      </c>
      <c r="F13" t="s">
        <v>107</v>
      </c>
      <c r="G13" s="24">
        <f t="shared" si="1"/>
        <v>0</v>
      </c>
    </row>
    <row r="14" spans="1:7">
      <c r="A14" t="s">
        <v>70</v>
      </c>
      <c r="E14" t="s">
        <v>108</v>
      </c>
      <c r="G14" s="24"/>
    </row>
    <row r="15" spans="1:7">
      <c r="A15" t="s">
        <v>71</v>
      </c>
      <c r="G15" s="24"/>
    </row>
    <row r="16" spans="1:7">
      <c r="A16" t="s">
        <v>72</v>
      </c>
      <c r="D16">
        <v>0</v>
      </c>
      <c r="E16">
        <v>7</v>
      </c>
      <c r="F16" t="s">
        <v>109</v>
      </c>
      <c r="G16" s="24">
        <f t="shared" si="1"/>
        <v>0</v>
      </c>
    </row>
    <row r="17" spans="1:7">
      <c r="A17" t="s">
        <v>73</v>
      </c>
      <c r="D17">
        <v>0</v>
      </c>
      <c r="E17">
        <v>5</v>
      </c>
      <c r="F17" t="s">
        <v>109</v>
      </c>
      <c r="G17" s="24">
        <f t="shared" si="1"/>
        <v>0</v>
      </c>
    </row>
    <row r="18" spans="1:7">
      <c r="A18" t="s">
        <v>74</v>
      </c>
      <c r="D18">
        <v>0</v>
      </c>
      <c r="E18">
        <v>15</v>
      </c>
      <c r="F18" t="s">
        <v>109</v>
      </c>
      <c r="G18" s="24">
        <f t="shared" ref="G18:G23" si="2">D18/E18</f>
        <v>0</v>
      </c>
    </row>
    <row r="19" spans="1:7">
      <c r="A19" t="s">
        <v>75</v>
      </c>
      <c r="D19">
        <v>0</v>
      </c>
      <c r="E19">
        <v>7</v>
      </c>
      <c r="F19" t="s">
        <v>109</v>
      </c>
      <c r="G19" s="24">
        <f t="shared" si="2"/>
        <v>0</v>
      </c>
    </row>
    <row r="20" spans="1:7">
      <c r="A20" t="s">
        <v>76</v>
      </c>
      <c r="D20">
        <v>2800</v>
      </c>
      <c r="E20">
        <v>100</v>
      </c>
      <c r="F20" t="s">
        <v>107</v>
      </c>
      <c r="G20" s="24">
        <f t="shared" si="2"/>
        <v>28</v>
      </c>
    </row>
    <row r="21" spans="1:7">
      <c r="A21" t="s">
        <v>77</v>
      </c>
      <c r="D21">
        <v>0</v>
      </c>
      <c r="E21">
        <v>40</v>
      </c>
      <c r="F21" t="s">
        <v>109</v>
      </c>
      <c r="G21" s="24">
        <f t="shared" si="2"/>
        <v>0</v>
      </c>
    </row>
    <row r="22" spans="1:7">
      <c r="A22" t="s">
        <v>78</v>
      </c>
      <c r="D22">
        <v>0</v>
      </c>
      <c r="E22">
        <v>35</v>
      </c>
      <c r="F22" t="s">
        <v>109</v>
      </c>
      <c r="G22" s="24">
        <f t="shared" si="2"/>
        <v>0</v>
      </c>
    </row>
    <row r="23" spans="1:7">
      <c r="A23" t="s">
        <v>79</v>
      </c>
      <c r="D23">
        <v>0</v>
      </c>
      <c r="E23">
        <v>50</v>
      </c>
      <c r="F23" t="s">
        <v>107</v>
      </c>
      <c r="G23" s="24">
        <f t="shared" si="2"/>
        <v>0</v>
      </c>
    </row>
    <row r="24" spans="1:7">
      <c r="A24" t="s">
        <v>80</v>
      </c>
    </row>
    <row r="25" spans="1:7">
      <c r="A25" t="s">
        <v>81</v>
      </c>
      <c r="D25">
        <v>0</v>
      </c>
      <c r="E25">
        <v>20</v>
      </c>
      <c r="F25" t="s">
        <v>109</v>
      </c>
      <c r="G25" s="24">
        <f t="shared" ref="G25:G49" si="3">D25/E25</f>
        <v>0</v>
      </c>
    </row>
    <row r="26" spans="1:7">
      <c r="A26" t="s">
        <v>82</v>
      </c>
      <c r="D26">
        <v>0</v>
      </c>
      <c r="E26">
        <v>50</v>
      </c>
      <c r="F26" t="s">
        <v>109</v>
      </c>
      <c r="G26" s="24">
        <f t="shared" si="3"/>
        <v>0</v>
      </c>
    </row>
    <row r="27" spans="1:7">
      <c r="A27" t="s">
        <v>83</v>
      </c>
      <c r="D27">
        <v>0</v>
      </c>
      <c r="E27">
        <v>50</v>
      </c>
      <c r="F27" t="s">
        <v>107</v>
      </c>
      <c r="G27" s="24">
        <f t="shared" si="3"/>
        <v>0</v>
      </c>
    </row>
    <row r="28" spans="1:7">
      <c r="A28" t="s">
        <v>84</v>
      </c>
      <c r="D28">
        <v>0</v>
      </c>
      <c r="E28">
        <v>200</v>
      </c>
      <c r="F28" t="s">
        <v>107</v>
      </c>
      <c r="G28" s="24">
        <f t="shared" si="3"/>
        <v>0</v>
      </c>
    </row>
    <row r="29" spans="1:7">
      <c r="A29" t="s">
        <v>85</v>
      </c>
      <c r="D29">
        <v>0</v>
      </c>
      <c r="E29">
        <v>100</v>
      </c>
      <c r="F29" t="s">
        <v>107</v>
      </c>
      <c r="G29" s="24">
        <f t="shared" si="3"/>
        <v>0</v>
      </c>
    </row>
    <row r="30" spans="1:7">
      <c r="A30" t="s">
        <v>86</v>
      </c>
    </row>
    <row r="31" spans="1:7">
      <c r="A31" t="s">
        <v>87</v>
      </c>
      <c r="D31">
        <v>0</v>
      </c>
      <c r="E31">
        <v>240</v>
      </c>
      <c r="F31" t="s">
        <v>107</v>
      </c>
      <c r="G31" s="24">
        <f t="shared" si="3"/>
        <v>0</v>
      </c>
    </row>
    <row r="32" spans="1:7">
      <c r="A32" t="s">
        <v>88</v>
      </c>
      <c r="D32">
        <v>0</v>
      </c>
      <c r="E32">
        <v>100</v>
      </c>
      <c r="F32" t="s">
        <v>107</v>
      </c>
      <c r="G32" s="24">
        <f t="shared" si="3"/>
        <v>0</v>
      </c>
    </row>
    <row r="33" spans="1:7">
      <c r="A33" t="s">
        <v>89</v>
      </c>
      <c r="D33">
        <v>0</v>
      </c>
      <c r="E33">
        <v>120</v>
      </c>
      <c r="F33" t="s">
        <v>107</v>
      </c>
      <c r="G33" s="24">
        <f t="shared" si="3"/>
        <v>0</v>
      </c>
    </row>
    <row r="34" spans="1:7">
      <c r="A34" t="s">
        <v>90</v>
      </c>
      <c r="D34">
        <v>0</v>
      </c>
      <c r="E34">
        <v>200</v>
      </c>
      <c r="F34" t="s">
        <v>107</v>
      </c>
      <c r="G34" s="24">
        <f t="shared" si="3"/>
        <v>0</v>
      </c>
    </row>
    <row r="35" spans="1:7">
      <c r="A35" t="s">
        <v>91</v>
      </c>
    </row>
    <row r="36" spans="1:7">
      <c r="A36" t="s">
        <v>92</v>
      </c>
      <c r="D36">
        <v>0</v>
      </c>
      <c r="E36">
        <v>50</v>
      </c>
      <c r="F36" t="s">
        <v>109</v>
      </c>
      <c r="G36" s="24">
        <f t="shared" si="3"/>
        <v>0</v>
      </c>
    </row>
    <row r="37" spans="1:7">
      <c r="A37" t="s">
        <v>93</v>
      </c>
      <c r="D37">
        <v>0</v>
      </c>
      <c r="E37">
        <v>100</v>
      </c>
      <c r="F37" t="s">
        <v>107</v>
      </c>
      <c r="G37" s="24">
        <f t="shared" si="3"/>
        <v>0</v>
      </c>
    </row>
    <row r="38" spans="1:7">
      <c r="A38" t="s">
        <v>94</v>
      </c>
      <c r="D38">
        <v>0</v>
      </c>
      <c r="E38">
        <v>50</v>
      </c>
      <c r="F38" t="s">
        <v>107</v>
      </c>
      <c r="G38" s="24">
        <f t="shared" si="3"/>
        <v>0</v>
      </c>
    </row>
    <row r="39" spans="1:7">
      <c r="A39" t="s">
        <v>95</v>
      </c>
    </row>
    <row r="40" spans="1:7">
      <c r="A40" t="s">
        <v>96</v>
      </c>
      <c r="D40">
        <v>0</v>
      </c>
      <c r="E40">
        <v>60</v>
      </c>
      <c r="F40" t="s">
        <v>107</v>
      </c>
      <c r="G40" s="24">
        <f t="shared" si="3"/>
        <v>0</v>
      </c>
    </row>
    <row r="41" spans="1:7">
      <c r="A41" t="s">
        <v>98</v>
      </c>
      <c r="D41">
        <v>0</v>
      </c>
      <c r="E41">
        <v>30</v>
      </c>
      <c r="F41" t="s">
        <v>107</v>
      </c>
      <c r="G41" s="24">
        <f t="shared" si="3"/>
        <v>0</v>
      </c>
    </row>
    <row r="42" spans="1:7">
      <c r="A42" t="s">
        <v>97</v>
      </c>
      <c r="D42">
        <v>0</v>
      </c>
      <c r="E42">
        <v>300</v>
      </c>
      <c r="F42" t="s">
        <v>107</v>
      </c>
      <c r="G42" s="24">
        <f t="shared" si="3"/>
        <v>0</v>
      </c>
    </row>
    <row r="43" spans="1:7">
      <c r="A43" t="s">
        <v>99</v>
      </c>
      <c r="D43">
        <v>0</v>
      </c>
      <c r="E43">
        <v>200</v>
      </c>
      <c r="F43" t="s">
        <v>107</v>
      </c>
      <c r="G43" s="24">
        <f t="shared" si="3"/>
        <v>0</v>
      </c>
    </row>
    <row r="44" spans="1:7">
      <c r="A44" t="s">
        <v>100</v>
      </c>
      <c r="D44">
        <v>0</v>
      </c>
      <c r="E44">
        <v>200</v>
      </c>
      <c r="F44" t="s">
        <v>107</v>
      </c>
      <c r="G44" s="24">
        <f t="shared" si="3"/>
        <v>0</v>
      </c>
    </row>
    <row r="45" spans="1:7">
      <c r="A45" t="s">
        <v>102</v>
      </c>
    </row>
    <row r="46" spans="1:7">
      <c r="A46" t="s">
        <v>101</v>
      </c>
      <c r="D46">
        <v>0</v>
      </c>
      <c r="E46">
        <v>50</v>
      </c>
      <c r="F46" t="s">
        <v>107</v>
      </c>
      <c r="G46" s="24">
        <f t="shared" si="3"/>
        <v>0</v>
      </c>
    </row>
    <row r="47" spans="1:7">
      <c r="A47" t="s">
        <v>103</v>
      </c>
      <c r="D47">
        <v>0</v>
      </c>
      <c r="E47">
        <v>15</v>
      </c>
      <c r="F47" t="s">
        <v>107</v>
      </c>
      <c r="G47" s="24">
        <f t="shared" si="3"/>
        <v>0</v>
      </c>
    </row>
    <row r="48" spans="1:7">
      <c r="A48" t="s">
        <v>104</v>
      </c>
      <c r="D48">
        <v>0</v>
      </c>
      <c r="E48">
        <v>15</v>
      </c>
      <c r="F48" t="s">
        <v>109</v>
      </c>
      <c r="G48" s="24">
        <f t="shared" si="3"/>
        <v>0</v>
      </c>
    </row>
    <row r="49" spans="1:7">
      <c r="A49" t="s">
        <v>105</v>
      </c>
      <c r="D49">
        <v>0</v>
      </c>
      <c r="E49">
        <v>500</v>
      </c>
      <c r="F49" t="s">
        <v>107</v>
      </c>
      <c r="G49" s="24">
        <f t="shared" si="3"/>
        <v>0</v>
      </c>
    </row>
    <row r="51" spans="1:7">
      <c r="A51" t="s">
        <v>149</v>
      </c>
    </row>
    <row r="52" spans="1:7">
      <c r="A52" t="s">
        <v>150</v>
      </c>
      <c r="D52">
        <v>0</v>
      </c>
      <c r="E52">
        <v>100</v>
      </c>
      <c r="G52">
        <f>(D52/1000)*E52</f>
        <v>0</v>
      </c>
    </row>
    <row r="55" spans="1:7">
      <c r="F55" s="25" t="s">
        <v>110</v>
      </c>
      <c r="G55" s="24">
        <f>SUM(G4:G52)</f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G21" sqref="G21"/>
    </sheetView>
  </sheetViews>
  <sheetFormatPr defaultRowHeight="15"/>
  <cols>
    <col min="1" max="1" width="25.42578125" customWidth="1"/>
  </cols>
  <sheetData>
    <row r="1" spans="1:16">
      <c r="A1" t="s">
        <v>120</v>
      </c>
    </row>
    <row r="2" spans="1:16" ht="30" customHeight="1">
      <c r="A2" s="22" t="s">
        <v>121</v>
      </c>
      <c r="C2" s="23" t="s">
        <v>58</v>
      </c>
      <c r="G2" s="1" t="s">
        <v>138</v>
      </c>
      <c r="H2" s="1" t="s">
        <v>139</v>
      </c>
      <c r="J2" s="3"/>
      <c r="K2" s="3"/>
      <c r="L2" s="3"/>
      <c r="M2" s="3" t="s">
        <v>140</v>
      </c>
      <c r="N2" s="3" t="s">
        <v>141</v>
      </c>
      <c r="O2" s="3" t="s">
        <v>142</v>
      </c>
      <c r="P2" s="4" t="s">
        <v>143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122</v>
      </c>
      <c r="J4" s="3" t="s">
        <v>122</v>
      </c>
      <c r="K4" s="3"/>
      <c r="L4" s="3"/>
      <c r="M4" s="3"/>
      <c r="N4" s="3"/>
      <c r="O4" s="3"/>
      <c r="P4" s="3"/>
    </row>
    <row r="5" spans="1:16">
      <c r="A5" t="s">
        <v>123</v>
      </c>
      <c r="C5">
        <v>0</v>
      </c>
      <c r="G5">
        <f>(M5*((C5/1000)*O5))+(C5*N5)</f>
        <v>0</v>
      </c>
      <c r="J5" s="3" t="s">
        <v>123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124</v>
      </c>
      <c r="C6">
        <v>0</v>
      </c>
      <c r="G6">
        <f t="shared" ref="G6:G7" si="0">(M6*((C6/1000)*O6))+(C6*N6)</f>
        <v>0</v>
      </c>
      <c r="J6" s="3" t="s">
        <v>124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125</v>
      </c>
      <c r="C7">
        <v>0</v>
      </c>
      <c r="G7">
        <f t="shared" si="0"/>
        <v>0</v>
      </c>
      <c r="J7" s="3" t="s">
        <v>125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126</v>
      </c>
      <c r="C8">
        <v>0</v>
      </c>
      <c r="H8">
        <f>C8*P8</f>
        <v>0</v>
      </c>
      <c r="J8" s="3" t="s">
        <v>126</v>
      </c>
      <c r="K8" s="3"/>
      <c r="L8" s="3"/>
      <c r="M8" s="3"/>
      <c r="N8" s="3"/>
      <c r="O8" s="3"/>
      <c r="P8" s="3">
        <v>0.7</v>
      </c>
    </row>
    <row r="9" spans="1:16">
      <c r="A9" t="s">
        <v>127</v>
      </c>
      <c r="J9" s="3" t="s">
        <v>127</v>
      </c>
      <c r="K9" s="3"/>
      <c r="L9" s="3"/>
      <c r="M9" s="3"/>
      <c r="N9" s="3"/>
      <c r="O9" s="3"/>
      <c r="P9" s="3"/>
    </row>
    <row r="10" spans="1:16">
      <c r="A10" t="s">
        <v>128</v>
      </c>
      <c r="C10">
        <v>0</v>
      </c>
      <c r="G10">
        <f>(M10*((C10/1000)*O10))+(C10*N10)</f>
        <v>0</v>
      </c>
      <c r="J10" s="3" t="s">
        <v>128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129</v>
      </c>
      <c r="C11">
        <v>1925</v>
      </c>
      <c r="G11">
        <f>(M11*((C11/1000)*O11))+(C11*N11)</f>
        <v>163.625</v>
      </c>
      <c r="J11" s="3" t="s">
        <v>129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130</v>
      </c>
      <c r="C12">
        <v>275</v>
      </c>
      <c r="G12">
        <f t="shared" ref="G12:G14" si="1">(M12*((C12/1000)*O12))+(C12*N12)</f>
        <v>57.75</v>
      </c>
      <c r="J12" s="3" t="s">
        <v>130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131</v>
      </c>
      <c r="C13">
        <v>0</v>
      </c>
      <c r="G13">
        <f t="shared" si="1"/>
        <v>0</v>
      </c>
      <c r="J13" s="3" t="s">
        <v>131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132</v>
      </c>
      <c r="C14">
        <v>0</v>
      </c>
      <c r="G14">
        <f t="shared" si="1"/>
        <v>0</v>
      </c>
      <c r="J14" s="3" t="s">
        <v>132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133</v>
      </c>
      <c r="J15" s="3" t="s">
        <v>133</v>
      </c>
      <c r="K15" s="3"/>
      <c r="L15" s="3"/>
      <c r="M15" s="3"/>
      <c r="N15" s="3"/>
      <c r="O15" s="3"/>
      <c r="P15" s="3"/>
    </row>
    <row r="16" spans="1:16">
      <c r="A16" t="s">
        <v>134</v>
      </c>
      <c r="C16">
        <v>620</v>
      </c>
      <c r="G16">
        <f>(C16*N16)</f>
        <v>37.199999999999996</v>
      </c>
      <c r="J16" s="3" t="s">
        <v>134</v>
      </c>
      <c r="K16" s="3"/>
      <c r="L16" s="3"/>
      <c r="M16" s="3"/>
      <c r="N16" s="3">
        <v>0.06</v>
      </c>
      <c r="O16" s="3"/>
      <c r="P16" s="3"/>
    </row>
    <row r="17" spans="1:16">
      <c r="A17" t="s">
        <v>144</v>
      </c>
      <c r="C17">
        <v>3</v>
      </c>
      <c r="H17">
        <f>C17*P17</f>
        <v>210</v>
      </c>
      <c r="J17" s="3" t="s">
        <v>135</v>
      </c>
      <c r="K17" s="3"/>
      <c r="L17" s="3"/>
      <c r="M17" s="3"/>
      <c r="N17" s="3"/>
      <c r="O17" s="3"/>
      <c r="P17" s="3">
        <v>70</v>
      </c>
    </row>
    <row r="18" spans="1:16">
      <c r="A18" t="s">
        <v>136</v>
      </c>
      <c r="J18" s="3" t="s">
        <v>136</v>
      </c>
      <c r="K18" s="3"/>
      <c r="L18" s="3"/>
      <c r="M18" s="3"/>
      <c r="N18" s="3"/>
      <c r="O18" s="3"/>
      <c r="P18" s="3"/>
    </row>
    <row r="19" spans="1:16">
      <c r="A19" t="s">
        <v>137</v>
      </c>
      <c r="C19">
        <v>0</v>
      </c>
      <c r="G19">
        <f>(C19*N19)</f>
        <v>0</v>
      </c>
      <c r="J19" s="3" t="s">
        <v>137</v>
      </c>
      <c r="K19" s="3"/>
      <c r="L19" s="3"/>
      <c r="M19" s="3"/>
      <c r="N19" s="3">
        <v>0.06</v>
      </c>
      <c r="O19" s="3"/>
      <c r="P19" s="3"/>
    </row>
    <row r="21" spans="1:16">
      <c r="F21" s="25" t="s">
        <v>110</v>
      </c>
      <c r="G21" s="33">
        <f>SUM(G5:G19)</f>
        <v>258.57499999999999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2011-11-14T16:37:03Z</cp:lastPrinted>
  <dcterms:created xsi:type="dcterms:W3CDTF">2011-11-10T16:24:13Z</dcterms:created>
  <dcterms:modified xsi:type="dcterms:W3CDTF">2012-02-17T21:34:26Z</dcterms:modified>
</cp:coreProperties>
</file>