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A6FE8C29-C167-4033-9162-0CE6AC86E840}" xr6:coauthVersionLast="47" xr6:coauthVersionMax="47" xr10:uidLastSave="{00000000-0000-0000-0000-000000000000}"/>
  <bookViews>
    <workbookView xWindow="7350" yWindow="0" windowWidth="19665" windowHeight="15600" xr2:uid="{00000000-000D-0000-FFFF-FFFF00000000}"/>
  </bookViews>
  <sheets>
    <sheet name="Sheet1" sheetId="1" r:id="rId1"/>
  </sheets>
  <definedNames>
    <definedName name="_xlnm.Print_Area" localSheetId="0">Sheet1!$A$20:$I$81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39" i="1"/>
  <c r="F37" i="1" s="1"/>
  <c r="B41" i="1" s="1"/>
  <c r="H74" i="1"/>
  <c r="G27" i="1"/>
  <c r="F25" i="1" l="1"/>
  <c r="B29" i="1" l="1"/>
  <c r="D73" i="1" s="1"/>
  <c r="G50" i="1"/>
  <c r="G53" i="1" s="1"/>
  <c r="G60" i="1" s="1"/>
  <c r="H64" i="1" l="1"/>
  <c r="H66" i="1" s="1"/>
  <c r="H79" i="1" s="1"/>
  <c r="E81" i="1" s="1"/>
  <c r="G64" i="1"/>
  <c r="G66" i="1" s="1"/>
  <c r="H73" i="1"/>
  <c r="H76" i="1" s="1"/>
  <c r="G81" i="1" s="1"/>
</calcChain>
</file>

<file path=xl/sharedStrings.xml><?xml version="1.0" encoding="utf-8"?>
<sst xmlns="http://schemas.openxmlformats.org/spreadsheetml/2006/main" count="72" uniqueCount="49">
  <si>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</si>
  <si>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</si>
  <si>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</si>
  <si>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</si>
  <si>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</si>
  <si>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</si>
  <si>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</si>
  <si>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</si>
  <si>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</si>
  <si>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</si>
  <si>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</si>
  <si>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%  =</t>
  </si>
  <si>
    <t>************************************************************</t>
  </si>
  <si>
    <t>cfm fresh air per classroom</t>
  </si>
  <si>
    <t>people</t>
  </si>
  <si>
    <t>Small Classrooms</t>
  </si>
  <si>
    <t>cfm fresh air per small classroom</t>
  </si>
  <si>
    <t>Large ClassRoom; age 5 - 8</t>
  </si>
  <si>
    <t>Infiltration</t>
  </si>
  <si>
    <t>Manual N Table 13b</t>
  </si>
  <si>
    <t>Length of Stay =</t>
  </si>
  <si>
    <t>hr</t>
  </si>
  <si>
    <t>Traffic Rate =</t>
  </si>
  <si>
    <t>Number of Employees =</t>
  </si>
  <si>
    <t>HR</t>
  </si>
  <si>
    <t>Total Traffic Rate =</t>
  </si>
  <si>
    <t>cfm Infiltration per door based on traffic rate :</t>
  </si>
  <si>
    <t>Winter</t>
  </si>
  <si>
    <t>Summer</t>
  </si>
  <si>
    <t xml:space="preserve">Double door no vestibule has an infiltration rate of </t>
  </si>
  <si>
    <t>Total Door Infiltration in cfm</t>
  </si>
  <si>
    <t>Number of Times Students open door per day =</t>
  </si>
  <si>
    <t>times</t>
  </si>
  <si>
    <t>Number of Students per day per wing =</t>
  </si>
  <si>
    <t>Required cfm per wing =</t>
  </si>
  <si>
    <t>Totals</t>
  </si>
  <si>
    <t>cfm</t>
  </si>
  <si>
    <t>Each wing has an ERV supplying</t>
  </si>
  <si>
    <t>Each wing has door infiltration</t>
  </si>
  <si>
    <t>Total fresh air</t>
  </si>
  <si>
    <t>cfm  &gt;</t>
  </si>
  <si>
    <t xml:space="preserve">cfm   x </t>
  </si>
  <si>
    <t xml:space="preserve">classrooms </t>
  </si>
  <si>
    <t>Number of Times Employees open door per day =</t>
  </si>
  <si>
    <t>Each classroom that receives 170 cfm of fresh air from ERV the additional 4 cfm fresh air will come from the corridor.  Each classroom that receives 140 cfm fresh air from ERV the additional 34 cfm will enter the classroom from the corridor.</t>
  </si>
  <si>
    <t>/hr</t>
  </si>
  <si>
    <t>Therefore each corridor with 8 classrooms will get 412 cfm of fresh air during the day.</t>
  </si>
  <si>
    <t>IMC 2021  Tbl 403.3.1.1</t>
  </si>
  <si>
    <t>in addition the corridor requires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</si>
</sst>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165" fontId="1" fillId="2" borderId="0" xfId="0" applyNumberFormat="1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right"/>
    </xf>
    <xf numFmtId="165" fontId="8" fillId="0" borderId="0" xfId="0" applyNumberFormat="1" applyFont="1"/>
    <xf numFmtId="3" fontId="8" fillId="0" borderId="0" xfId="0" applyNumberFormat="1" applyFont="1"/>
    <xf numFmtId="1" fontId="8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133350</xdr:rowOff>
    </xdr:from>
    <xdr:to>
      <xdr:col>20</xdr:col>
      <xdr:colOff>551550</xdr:colOff>
      <xdr:row>36</xdr:row>
      <xdr:rowOff>65719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3335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20</xdr:col>
      <xdr:colOff>494287</xdr:colOff>
      <xdr:row>71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44</xdr:row>
      <xdr:rowOff>0</xdr:rowOff>
    </xdr:from>
    <xdr:to>
      <xdr:col>20</xdr:col>
      <xdr:colOff>447675</xdr:colOff>
      <xdr:row>66</xdr:row>
      <xdr:rowOff>74546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I122"/>
  <sheetViews>
    <sheetView tabSelected="1" topLeftCell="A42" workbookViewId="0">
      <selection activeCell="D73" sqref="D73"/>
    </sheetView>
  </sheetViews>
  <sheetFormatPr defaultRowHeight="15" x14ac:dyDescent="0.25"/>
  <cols>
    <col min="7" max="7" width="10.42578125" bestFit="1" customWidth="1"/>
  </cols>
  <sheetData>
    <row r="20" spans="1:8" ht="23.25" x14ac:dyDescent="0.35">
      <c r="A20" s="3" t="s">
        <v>47</v>
      </c>
    </row>
    <row r="21" spans="1:8" ht="23.25" x14ac:dyDescent="0.35">
      <c r="A21" s="3" t="s">
        <v>17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10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25</v>
      </c>
      <c r="C25" s="1" t="s">
        <v>5</v>
      </c>
      <c r="D25" s="1">
        <v>1000</v>
      </c>
      <c r="E25" s="1" t="s">
        <v>6</v>
      </c>
      <c r="F25" s="6">
        <f>G27/D25*B25</f>
        <v>9.5950000000000006</v>
      </c>
      <c r="G25" s="1" t="s">
        <v>14</v>
      </c>
    </row>
    <row r="26" spans="1:8" ht="20.25" x14ac:dyDescent="0.35">
      <c r="A26" s="2" t="s">
        <v>3</v>
      </c>
      <c r="B26" s="1">
        <v>0.12</v>
      </c>
      <c r="C26" s="1"/>
      <c r="D26" s="1"/>
      <c r="E26" s="1"/>
      <c r="F26" s="1"/>
    </row>
    <row r="27" spans="1:8" ht="20.25" x14ac:dyDescent="0.35">
      <c r="A27" s="2" t="s">
        <v>4</v>
      </c>
      <c r="B27" s="6">
        <v>404</v>
      </c>
      <c r="C27" s="1" t="s">
        <v>7</v>
      </c>
      <c r="D27" s="1">
        <v>5</v>
      </c>
      <c r="E27" s="1" t="s">
        <v>8</v>
      </c>
      <c r="F27" s="1"/>
      <c r="G27" s="5">
        <f>B27-(B27*(D27%))</f>
        <v>383.8</v>
      </c>
      <c r="H27" s="1" t="s">
        <v>10</v>
      </c>
    </row>
    <row r="29" spans="1:8" ht="20.25" x14ac:dyDescent="0.35">
      <c r="A29" s="2" t="s">
        <v>9</v>
      </c>
      <c r="B29" s="7">
        <f>(B24*F25)+(B26*G27)</f>
        <v>142.006</v>
      </c>
      <c r="C29" s="1" t="s">
        <v>13</v>
      </c>
    </row>
    <row r="32" spans="1:8" ht="15.75" x14ac:dyDescent="0.25">
      <c r="A32" s="19" t="s">
        <v>12</v>
      </c>
      <c r="B32" s="19"/>
      <c r="C32" s="19"/>
      <c r="D32" s="19"/>
      <c r="E32" s="19"/>
      <c r="F32" s="19"/>
      <c r="G32" s="19"/>
      <c r="H32" s="19"/>
    </row>
    <row r="34" spans="1:8" ht="23.25" x14ac:dyDescent="0.35">
      <c r="A34" s="3" t="s">
        <v>15</v>
      </c>
    </row>
    <row r="35" spans="1:8" ht="20.25" x14ac:dyDescent="0.35">
      <c r="A35" s="2" t="s">
        <v>0</v>
      </c>
    </row>
    <row r="36" spans="1:8" ht="20.25" x14ac:dyDescent="0.35">
      <c r="A36" s="2" t="s">
        <v>1</v>
      </c>
      <c r="B36" s="1">
        <v>10</v>
      </c>
      <c r="C36" s="1"/>
      <c r="D36" s="1"/>
      <c r="E36" s="1"/>
      <c r="F36" s="1"/>
    </row>
    <row r="37" spans="1:8" ht="20.25" x14ac:dyDescent="0.35">
      <c r="A37" s="2" t="s">
        <v>2</v>
      </c>
      <c r="B37" s="1">
        <v>25</v>
      </c>
      <c r="C37" s="1" t="s">
        <v>5</v>
      </c>
      <c r="D37" s="1">
        <v>1000</v>
      </c>
      <c r="E37" s="1" t="s">
        <v>6</v>
      </c>
      <c r="F37" s="6">
        <f>G39/D37*B37</f>
        <v>7.1249999999999991</v>
      </c>
      <c r="G37" s="1" t="s">
        <v>14</v>
      </c>
    </row>
    <row r="38" spans="1:8" ht="20.25" x14ac:dyDescent="0.35">
      <c r="A38" s="2" t="s">
        <v>3</v>
      </c>
      <c r="B38" s="1">
        <v>0.06</v>
      </c>
      <c r="C38" s="1"/>
      <c r="D38" s="1"/>
      <c r="E38" s="1"/>
      <c r="F38" s="1"/>
    </row>
    <row r="39" spans="1:8" ht="20.25" x14ac:dyDescent="0.35">
      <c r="A39" s="2" t="s">
        <v>4</v>
      </c>
      <c r="B39" s="4">
        <v>300</v>
      </c>
      <c r="C39" s="1" t="s">
        <v>7</v>
      </c>
      <c r="D39" s="1">
        <v>5</v>
      </c>
      <c r="E39" s="1" t="s">
        <v>11</v>
      </c>
      <c r="F39" s="1"/>
      <c r="G39" s="5">
        <f>B39-(B39*(D39%))</f>
        <v>285</v>
      </c>
      <c r="H39" s="1" t="s">
        <v>10</v>
      </c>
    </row>
    <row r="41" spans="1:8" ht="20.25" x14ac:dyDescent="0.35">
      <c r="A41" s="2" t="s">
        <v>9</v>
      </c>
      <c r="B41" s="8">
        <f>(B36*F37)+(B38*G39)</f>
        <v>88.34999999999998</v>
      </c>
      <c r="C41" s="1" t="s">
        <v>16</v>
      </c>
    </row>
    <row r="43" spans="1:8" ht="15.75" x14ac:dyDescent="0.25">
      <c r="A43" s="19" t="s">
        <v>12</v>
      </c>
      <c r="B43" s="19"/>
      <c r="C43" s="19"/>
      <c r="D43" s="19"/>
      <c r="E43" s="19"/>
      <c r="F43" s="19"/>
      <c r="G43" s="19"/>
      <c r="H43" s="19"/>
    </row>
    <row r="45" spans="1:8" ht="15.75" x14ac:dyDescent="0.25">
      <c r="A45" s="19" t="s">
        <v>12</v>
      </c>
      <c r="B45" s="19"/>
      <c r="C45" s="19"/>
      <c r="D45" s="19"/>
      <c r="E45" s="19"/>
      <c r="F45" s="19"/>
      <c r="G45" s="19"/>
      <c r="H45" s="19"/>
    </row>
    <row r="47" spans="1:8" ht="23.25" x14ac:dyDescent="0.35">
      <c r="A47" s="3" t="s">
        <v>18</v>
      </c>
    </row>
    <row r="48" spans="1:8" ht="20.25" x14ac:dyDescent="0.3">
      <c r="A48" s="9" t="s">
        <v>19</v>
      </c>
    </row>
    <row r="49" spans="1:9" ht="18.75" x14ac:dyDescent="0.3">
      <c r="A49" s="2"/>
    </row>
    <row r="50" spans="1:9" ht="15.75" x14ac:dyDescent="0.25">
      <c r="A50" s="1" t="s">
        <v>33</v>
      </c>
      <c r="B50" s="11"/>
      <c r="C50" s="11"/>
      <c r="D50" s="11"/>
      <c r="E50" s="11"/>
      <c r="F50" s="11"/>
      <c r="G50" s="6">
        <f>F25*8</f>
        <v>76.760000000000005</v>
      </c>
      <c r="H50" s="1"/>
      <c r="I50" s="11"/>
    </row>
    <row r="51" spans="1:9" ht="15.75" x14ac:dyDescent="0.25">
      <c r="A51" s="1" t="s">
        <v>31</v>
      </c>
      <c r="B51" s="11"/>
      <c r="C51" s="11"/>
      <c r="D51" s="11"/>
      <c r="E51" s="11"/>
      <c r="F51" s="11"/>
      <c r="G51" s="6">
        <v>4</v>
      </c>
      <c r="H51" s="1" t="s">
        <v>32</v>
      </c>
      <c r="I51" s="11"/>
    </row>
    <row r="52" spans="1:9" ht="15.75" x14ac:dyDescent="0.25">
      <c r="A52" s="1" t="s">
        <v>20</v>
      </c>
      <c r="B52" s="1"/>
      <c r="C52" s="1"/>
      <c r="D52" s="1"/>
      <c r="E52" s="1"/>
      <c r="F52" s="1"/>
      <c r="G52" s="6">
        <v>3</v>
      </c>
      <c r="H52" s="1" t="s">
        <v>21</v>
      </c>
      <c r="I52" s="11"/>
    </row>
    <row r="53" spans="1:9" ht="15.75" x14ac:dyDescent="0.25">
      <c r="A53" s="1" t="s">
        <v>22</v>
      </c>
      <c r="B53" s="1"/>
      <c r="C53" s="1"/>
      <c r="D53" s="1"/>
      <c r="E53" s="1"/>
      <c r="F53" s="6"/>
      <c r="G53" s="16">
        <f>(G50*4)/(2*G52)</f>
        <v>51.173333333333339</v>
      </c>
      <c r="H53" s="1" t="s">
        <v>45</v>
      </c>
      <c r="I53" s="11"/>
    </row>
    <row r="54" spans="1:9" ht="15.75" x14ac:dyDescent="0.25">
      <c r="A54" s="1"/>
      <c r="B54" s="1"/>
      <c r="C54" s="1"/>
      <c r="D54" s="1"/>
      <c r="E54" s="1"/>
      <c r="F54" s="1"/>
      <c r="G54" s="1"/>
      <c r="H54" s="1"/>
      <c r="I54" s="11"/>
    </row>
    <row r="55" spans="1:9" ht="15.75" x14ac:dyDescent="0.25">
      <c r="A55" s="1" t="s">
        <v>23</v>
      </c>
      <c r="B55" s="6"/>
      <c r="C55" s="1"/>
      <c r="D55" s="1"/>
      <c r="E55" s="1"/>
      <c r="F55" s="1"/>
      <c r="G55" s="1">
        <v>8</v>
      </c>
      <c r="H55" s="1"/>
      <c r="I55" s="11"/>
    </row>
    <row r="56" spans="1:9" ht="15.75" x14ac:dyDescent="0.25">
      <c r="A56" s="1" t="s">
        <v>43</v>
      </c>
      <c r="B56" s="6"/>
      <c r="C56" s="1"/>
      <c r="D56" s="1"/>
      <c r="E56" s="1"/>
      <c r="F56" s="1"/>
      <c r="G56" s="6">
        <v>4</v>
      </c>
      <c r="H56" s="1" t="s">
        <v>32</v>
      </c>
      <c r="I56" s="11"/>
    </row>
    <row r="57" spans="1:9" ht="15.75" x14ac:dyDescent="0.25">
      <c r="A57" s="1" t="s">
        <v>20</v>
      </c>
      <c r="B57" s="11"/>
      <c r="C57" s="11"/>
      <c r="D57" s="11"/>
      <c r="E57" s="11"/>
      <c r="F57" s="11"/>
      <c r="G57" s="1">
        <v>3</v>
      </c>
      <c r="H57" s="1" t="s">
        <v>24</v>
      </c>
      <c r="I57" s="11"/>
    </row>
    <row r="58" spans="1:9" ht="15.75" x14ac:dyDescent="0.25">
      <c r="A58" s="1" t="s">
        <v>22</v>
      </c>
      <c r="B58" s="1"/>
      <c r="C58" s="1"/>
      <c r="D58" s="1"/>
      <c r="E58" s="1"/>
      <c r="F58" s="6"/>
      <c r="G58" s="16">
        <f>(G55*G56)/(2*G57)</f>
        <v>5.333333333333333</v>
      </c>
      <c r="H58" s="1" t="s">
        <v>45</v>
      </c>
      <c r="I58" s="11"/>
    </row>
    <row r="59" spans="1:9" ht="15.75" x14ac:dyDescent="0.25">
      <c r="A59" s="11"/>
      <c r="B59" s="11"/>
      <c r="C59" s="11"/>
      <c r="D59" s="11"/>
      <c r="E59" s="11"/>
      <c r="F59" s="11"/>
      <c r="G59" s="1"/>
      <c r="H59" s="1"/>
      <c r="I59" s="11"/>
    </row>
    <row r="60" spans="1:9" ht="15.75" x14ac:dyDescent="0.25">
      <c r="A60" s="1" t="s">
        <v>25</v>
      </c>
      <c r="B60" s="1"/>
      <c r="C60" s="1"/>
      <c r="D60" s="1"/>
      <c r="E60" s="1"/>
      <c r="F60" s="1"/>
      <c r="G60" s="16">
        <f>G53+G58</f>
        <v>56.506666666666675</v>
      </c>
      <c r="H60" s="1" t="s">
        <v>45</v>
      </c>
      <c r="I60" s="11"/>
    </row>
    <row r="61" spans="1:9" ht="15.75" x14ac:dyDescent="0.25">
      <c r="A61" s="1"/>
      <c r="B61" s="1"/>
      <c r="C61" s="1"/>
      <c r="D61" s="1"/>
      <c r="E61" s="1"/>
      <c r="F61" s="1"/>
      <c r="G61" s="16"/>
      <c r="H61" s="1"/>
      <c r="I61" s="11"/>
    </row>
    <row r="62" spans="1:9" ht="15.75" x14ac:dyDescent="0.25">
      <c r="A62" s="1"/>
      <c r="B62" s="1"/>
      <c r="C62" s="1"/>
      <c r="D62" s="1"/>
      <c r="E62" s="1"/>
      <c r="F62" s="1"/>
      <c r="G62" s="4"/>
      <c r="H62" s="1"/>
      <c r="I62" s="11"/>
    </row>
    <row r="63" spans="1:9" ht="15.75" x14ac:dyDescent="0.25">
      <c r="A63" s="1" t="s">
        <v>26</v>
      </c>
      <c r="B63" s="11"/>
      <c r="C63" s="11"/>
      <c r="D63" s="11"/>
      <c r="E63" s="11"/>
      <c r="F63" s="11"/>
      <c r="G63" s="12" t="s">
        <v>27</v>
      </c>
      <c r="H63" s="12" t="s">
        <v>28</v>
      </c>
      <c r="I63" s="11"/>
    </row>
    <row r="64" spans="1:9" ht="15.75" x14ac:dyDescent="0.25">
      <c r="A64" s="1" t="s">
        <v>29</v>
      </c>
      <c r="B64" s="11"/>
      <c r="C64" s="11"/>
      <c r="D64" s="11"/>
      <c r="E64" s="11"/>
      <c r="F64" s="11"/>
      <c r="G64" s="16">
        <f>(((940-590)/50)*(G60-50))+590</f>
        <v>635.54666666666674</v>
      </c>
      <c r="H64" s="16">
        <f>(((540-340)/50)*(G60-50))+340</f>
        <v>366.0266666666667</v>
      </c>
      <c r="I64" s="11"/>
    </row>
    <row r="65" spans="1:9" ht="15.75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ht="15.75" x14ac:dyDescent="0.25">
      <c r="A66" s="1" t="s">
        <v>30</v>
      </c>
      <c r="B66" s="11"/>
      <c r="C66" s="11"/>
      <c r="D66" s="11"/>
      <c r="E66" s="11"/>
      <c r="F66" s="11"/>
      <c r="G66" s="16">
        <f>G64</f>
        <v>635.54666666666674</v>
      </c>
      <c r="H66" s="16">
        <f>H64</f>
        <v>366.0266666666667</v>
      </c>
      <c r="I66" s="11"/>
    </row>
    <row r="67" spans="1:9" ht="18.75" customHeight="1" x14ac:dyDescent="0.25">
      <c r="A67" s="1" t="s">
        <v>46</v>
      </c>
      <c r="B67" s="17"/>
      <c r="C67" s="17"/>
      <c r="D67" s="17"/>
      <c r="E67" s="17"/>
      <c r="F67" s="17"/>
      <c r="G67" s="17"/>
      <c r="H67" s="17"/>
      <c r="I67" s="17"/>
    </row>
    <row r="68" spans="1:9" ht="15.75" x14ac:dyDescent="0.25">
      <c r="A68" s="11"/>
      <c r="B68" s="11"/>
      <c r="C68" s="11"/>
      <c r="D68" s="11"/>
      <c r="E68" s="11"/>
      <c r="F68" s="11"/>
      <c r="G68" s="11"/>
      <c r="H68" s="11"/>
      <c r="I68" s="11"/>
    </row>
    <row r="69" spans="1:9" ht="18.75" customHeight="1" x14ac:dyDescent="0.25">
      <c r="A69" s="18" t="s">
        <v>44</v>
      </c>
      <c r="B69" s="18"/>
      <c r="C69" s="18"/>
      <c r="D69" s="18"/>
      <c r="E69" s="18"/>
      <c r="F69" s="18"/>
      <c r="G69" s="18"/>
      <c r="H69" s="18"/>
      <c r="I69" s="18"/>
    </row>
    <row r="70" spans="1:9" ht="1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ht="1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</row>
    <row r="72" spans="1:9" ht="15.75" x14ac:dyDescent="0.25">
      <c r="A72" s="11"/>
      <c r="B72" s="11"/>
      <c r="C72" s="11"/>
      <c r="D72" s="11"/>
      <c r="E72" s="11"/>
      <c r="F72" s="11"/>
      <c r="G72" s="11"/>
      <c r="H72" s="11"/>
      <c r="I72" s="11"/>
    </row>
    <row r="73" spans="1:9" ht="15.75" x14ac:dyDescent="0.25">
      <c r="A73" s="1" t="s">
        <v>34</v>
      </c>
      <c r="B73" s="11"/>
      <c r="C73" s="11"/>
      <c r="D73" s="13">
        <f>B29</f>
        <v>142.006</v>
      </c>
      <c r="E73" s="1" t="s">
        <v>41</v>
      </c>
      <c r="F73" s="11">
        <v>8</v>
      </c>
      <c r="G73" s="1" t="s">
        <v>42</v>
      </c>
      <c r="H73" s="15">
        <f>D73*F73</f>
        <v>1136.048</v>
      </c>
      <c r="I73" s="11" t="s">
        <v>36</v>
      </c>
    </row>
    <row r="74" spans="1:9" ht="15.75" x14ac:dyDescent="0.25">
      <c r="A74" s="11" t="s">
        <v>48</v>
      </c>
      <c r="B74" s="11"/>
      <c r="C74" s="11"/>
      <c r="D74" s="11"/>
      <c r="E74" s="11"/>
      <c r="F74" s="11"/>
      <c r="G74" s="11"/>
      <c r="H74" s="14" t="e">
        <f>#REF!</f>
        <v>#REF!</v>
      </c>
      <c r="I74" s="11" t="s">
        <v>36</v>
      </c>
    </row>
    <row r="75" spans="1:9" ht="15.75" x14ac:dyDescent="0.25">
      <c r="A75" s="11"/>
      <c r="B75" s="11"/>
      <c r="C75" s="11"/>
      <c r="D75" s="11"/>
      <c r="E75" s="11"/>
      <c r="F75" s="11"/>
      <c r="G75" s="11"/>
      <c r="H75" s="11"/>
      <c r="I75" s="11"/>
    </row>
    <row r="76" spans="1:9" ht="15.75" x14ac:dyDescent="0.25">
      <c r="A76" s="11"/>
      <c r="B76" s="11"/>
      <c r="C76" s="11" t="s">
        <v>35</v>
      </c>
      <c r="D76" s="11"/>
      <c r="E76" s="14"/>
      <c r="F76" s="11"/>
      <c r="G76" s="11"/>
      <c r="H76" s="14" t="e">
        <f>H73+H74</f>
        <v>#REF!</v>
      </c>
      <c r="I76" s="11" t="s">
        <v>36</v>
      </c>
    </row>
    <row r="77" spans="1:9" ht="15.75" x14ac:dyDescent="0.25">
      <c r="A77" s="11"/>
      <c r="B77" s="11"/>
      <c r="C77" s="11"/>
      <c r="D77" s="11"/>
      <c r="E77" s="11"/>
      <c r="F77" s="11"/>
      <c r="G77" s="11"/>
      <c r="H77" s="11"/>
      <c r="I77" s="11"/>
    </row>
    <row r="78" spans="1:9" ht="15.75" x14ac:dyDescent="0.25">
      <c r="A78" s="11" t="s">
        <v>37</v>
      </c>
      <c r="B78" s="11"/>
      <c r="C78" s="11"/>
      <c r="D78" s="11"/>
      <c r="E78" s="11"/>
      <c r="F78" s="11"/>
      <c r="G78" s="11"/>
      <c r="H78" s="11">
        <v>1300</v>
      </c>
      <c r="I78" s="11" t="s">
        <v>36</v>
      </c>
    </row>
    <row r="79" spans="1:9" ht="15.75" x14ac:dyDescent="0.25">
      <c r="A79" s="11" t="s">
        <v>38</v>
      </c>
      <c r="B79" s="11"/>
      <c r="C79" s="11"/>
      <c r="D79" s="11"/>
      <c r="E79" s="11"/>
      <c r="F79" s="11"/>
      <c r="G79" s="11"/>
      <c r="H79" s="15">
        <f>H66</f>
        <v>366.0266666666667</v>
      </c>
      <c r="I79" s="11" t="s">
        <v>36</v>
      </c>
    </row>
    <row r="80" spans="1:9" ht="15.75" x14ac:dyDescent="0.25">
      <c r="A80" s="11"/>
      <c r="B80" s="11"/>
      <c r="C80" s="11"/>
      <c r="D80" s="11"/>
      <c r="E80" s="11"/>
      <c r="F80" s="11"/>
      <c r="G80" s="11"/>
      <c r="H80" s="11"/>
      <c r="I80" s="11"/>
    </row>
    <row r="81" spans="1:9" ht="15.75" x14ac:dyDescent="0.25">
      <c r="A81" s="11"/>
      <c r="B81" s="11"/>
      <c r="C81" s="11" t="s">
        <v>39</v>
      </c>
      <c r="D81" s="11"/>
      <c r="E81" s="14">
        <f>H78+H79</f>
        <v>1666.0266666666666</v>
      </c>
      <c r="F81" s="11" t="s">
        <v>40</v>
      </c>
      <c r="G81" s="14" t="e">
        <f>H76</f>
        <v>#REF!</v>
      </c>
      <c r="H81" s="11" t="s">
        <v>36</v>
      </c>
      <c r="I81" s="11"/>
    </row>
    <row r="82" spans="1:9" ht="18.75" x14ac:dyDescent="0.3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8.75" x14ac:dyDescent="0.3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8.75" x14ac:dyDescent="0.3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8.75" x14ac:dyDescent="0.3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8.75" x14ac:dyDescent="0.3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8.75" x14ac:dyDescent="0.3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8.75" x14ac:dyDescent="0.3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8.75" x14ac:dyDescent="0.3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8.75" x14ac:dyDescent="0.3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8.75" x14ac:dyDescent="0.3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8.75" x14ac:dyDescent="0.3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8.75" x14ac:dyDescent="0.3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8.75" x14ac:dyDescent="0.3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8.75" x14ac:dyDescent="0.3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8.75" x14ac:dyDescent="0.3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8.75" x14ac:dyDescent="0.3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8.75" x14ac:dyDescent="0.3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8.75" x14ac:dyDescent="0.3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8.75" x14ac:dyDescent="0.3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8.75" x14ac:dyDescent="0.3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8.75" x14ac:dyDescent="0.3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8.75" x14ac:dyDescent="0.3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8.75" x14ac:dyDescent="0.3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8.75" x14ac:dyDescent="0.3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8.75" x14ac:dyDescent="0.3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8.75" x14ac:dyDescent="0.3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8.75" x14ac:dyDescent="0.3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8.75" x14ac:dyDescent="0.3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8.75" x14ac:dyDescent="0.3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8.75" x14ac:dyDescent="0.3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8.75" x14ac:dyDescent="0.3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8.75" x14ac:dyDescent="0.3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8.75" x14ac:dyDescent="0.3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8.75" x14ac:dyDescent="0.3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8.75" x14ac:dyDescent="0.3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8.75" x14ac:dyDescent="0.3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8.75" x14ac:dyDescent="0.3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8.75" x14ac:dyDescent="0.3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ht="18.75" x14ac:dyDescent="0.3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ht="18.75" x14ac:dyDescent="0.3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8.75" x14ac:dyDescent="0.3">
      <c r="A122" s="10"/>
      <c r="B122" s="10"/>
      <c r="C122" s="10"/>
      <c r="D122" s="10"/>
      <c r="E122" s="10"/>
      <c r="F122" s="10"/>
      <c r="G122" s="10"/>
      <c r="H122" s="10"/>
      <c r="I122" s="10"/>
    </row>
  </sheetData>
  <mergeCells count="4">
    <mergeCell ref="A69:I71"/>
    <mergeCell ref="A32:H32"/>
    <mergeCell ref="A43:H43"/>
    <mergeCell ref="A45:H45"/>
  </mergeCells>
  <pageMargins left="0.7" right="0.7" top="0.75" bottom="0.75" header="0.3" footer="0.3"/>
  <pageSetup paperSize="5" scale="64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2024-10-23T21:24:07Z</dcterms:modified>
</cp:coreProperties>
</file>