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J:\- Government\2493 -Cell X - Mundy LandFill\Documents\Engineering\"/>
    </mc:Choice>
  </mc:AlternateContent>
  <xr:revisionPtr revIDLastSave="0" documentId="13_ncr:1_{F8DEA0FC-7004-4B08-BDAE-2064A580D3D7}" xr6:coauthVersionLast="47" xr6:coauthVersionMax="47" xr10:uidLastSave="{00000000-0000-0000-0000-000000000000}"/>
  <bookViews>
    <workbookView xWindow="4575" yWindow="390" windowWidth="21075" windowHeight="112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7" i="1"/>
  <c r="A15" i="1"/>
  <c r="E46" i="1" s="1"/>
  <c r="E49" i="1" s="1"/>
  <c r="D2" i="1"/>
  <c r="F2" i="1" s="1"/>
  <c r="N49" i="1"/>
  <c r="N51" i="1" s="1"/>
  <c r="J49" i="1"/>
  <c r="B61" i="1"/>
  <c r="N42" i="1"/>
  <c r="F55" i="1"/>
  <c r="E55" i="1"/>
  <c r="D55" i="1"/>
  <c r="F49" i="1"/>
  <c r="E40" i="1"/>
  <c r="C55" i="1" s="1"/>
  <c r="B15" i="1" l="1"/>
  <c r="K19" i="1"/>
  <c r="N44" i="1"/>
  <c r="K51" i="1" s="1"/>
  <c r="K53" i="1" s="1"/>
  <c r="D49" i="1"/>
  <c r="B55" i="1"/>
  <c r="B56" i="1" s="1"/>
  <c r="C49" i="1" l="1"/>
  <c r="B51" i="1" s="1"/>
</calcChain>
</file>

<file path=xl/sharedStrings.xml><?xml version="1.0" encoding="utf-8"?>
<sst xmlns="http://schemas.openxmlformats.org/spreadsheetml/2006/main" count="62" uniqueCount="46">
  <si>
    <t>Flow gpm</t>
  </si>
  <si>
    <t>Length of 6" HDPE pipe, ft</t>
  </si>
  <si>
    <t>Head Loss per 100 Feet of Pipe</t>
  </si>
  <si>
    <t xml:space="preserve">Head Loss </t>
  </si>
  <si>
    <t xml:space="preserve">There is an elevation difference of </t>
  </si>
  <si>
    <t>ft</t>
  </si>
  <si>
    <t>Estimate the Head for valves, bends and other issues</t>
  </si>
  <si>
    <t>Total</t>
  </si>
  <si>
    <t>Oxidation Pond Lift Station</t>
  </si>
  <si>
    <t>*************************************************************************************</t>
  </si>
  <si>
    <r>
      <t>h</t>
    </r>
    <r>
      <rPr>
        <vertAlign val="subscript"/>
        <sz val="11"/>
        <color rgb="FF363636"/>
        <rFont val="Arial"/>
        <family val="2"/>
      </rPr>
      <t>L</t>
    </r>
    <r>
      <rPr>
        <sz val="12"/>
        <color rgb="FF363636"/>
        <rFont val="Arial"/>
        <family val="2"/>
      </rPr>
      <t> = Head loss (feet of fluid)</t>
    </r>
  </si>
  <si>
    <r>
      <t>f</t>
    </r>
    <r>
      <rPr>
        <sz val="12"/>
        <color rgb="FF363636"/>
        <rFont val="Arial"/>
        <family val="2"/>
      </rPr>
      <t> = Darcy friction factor (unitless)</t>
    </r>
  </si>
  <si>
    <t>L = Pipe length (feet)</t>
  </si>
  <si>
    <t>D = Inside pipe diameter (feet)</t>
  </si>
  <si>
    <t>v = Fluid velocity (feet/sec)</t>
  </si>
  <si>
    <r>
      <t>g = Gravitational constant (32.2 feet/sec</t>
    </r>
    <r>
      <rPr>
        <vertAlign val="superscript"/>
        <sz val="11"/>
        <color rgb="FF363636"/>
        <rFont val="Arial"/>
        <family val="2"/>
      </rPr>
      <t>2</t>
    </r>
    <r>
      <rPr>
        <sz val="12"/>
        <color rgb="FF363636"/>
        <rFont val="Arial"/>
        <family val="2"/>
      </rPr>
      <t>)</t>
    </r>
  </si>
  <si>
    <t>d = Inside pipe diameter (inches)</t>
  </si>
  <si>
    <r>
      <t>h</t>
    </r>
    <r>
      <rPr>
        <vertAlign val="subscript"/>
        <sz val="14"/>
        <color theme="1"/>
        <rFont val="Arial"/>
        <family val="2"/>
      </rPr>
      <t>L</t>
    </r>
    <r>
      <rPr>
        <sz val="14"/>
        <color theme="1"/>
        <rFont val="Arial"/>
        <family val="2"/>
      </rPr>
      <t xml:space="preserve">    =</t>
    </r>
  </si>
  <si>
    <r>
      <t>R</t>
    </r>
    <r>
      <rPr>
        <vertAlign val="subscript"/>
        <sz val="11"/>
        <color rgb="FF363636"/>
        <rFont val="Arial"/>
        <family val="2"/>
      </rPr>
      <t>e</t>
    </r>
    <r>
      <rPr>
        <sz val="12"/>
        <color rgb="FF363636"/>
        <rFont val="Arial"/>
        <family val="2"/>
      </rPr>
      <t> = Reynolds number (unitless)</t>
    </r>
  </si>
  <si>
    <t>Q = Volumetric flow rate (gpm)</t>
  </si>
  <si>
    <r>
      <t>ρ = Fluid density (lb/ft</t>
    </r>
    <r>
      <rPr>
        <vertAlign val="superscript"/>
        <sz val="11"/>
        <color rgb="FF363636"/>
        <rFont val="Arial"/>
        <family val="2"/>
      </rPr>
      <t>3</t>
    </r>
    <r>
      <rPr>
        <sz val="12"/>
        <color rgb="FF363636"/>
        <rFont val="Arial"/>
        <family val="2"/>
      </rPr>
      <t>)</t>
    </r>
  </si>
  <si>
    <t>μ = Fluid viscosity (centipoise (cP))</t>
  </si>
  <si>
    <t>f = Darcy friction factor (unitless)</t>
  </si>
  <si>
    <r>
      <t>f</t>
    </r>
    <r>
      <rPr>
        <sz val="12"/>
        <color rgb="FF363636"/>
        <rFont val="Arial"/>
        <family val="2"/>
      </rPr>
      <t> </t>
    </r>
  </si>
  <si>
    <t>L</t>
  </si>
  <si>
    <t>Q</t>
  </si>
  <si>
    <t>d</t>
  </si>
  <si>
    <t>D</t>
  </si>
  <si>
    <t>v</t>
  </si>
  <si>
    <t>g</t>
  </si>
  <si>
    <r>
      <t>R</t>
    </r>
    <r>
      <rPr>
        <vertAlign val="subscript"/>
        <sz val="11"/>
        <color rgb="FF363636"/>
        <rFont val="Arial"/>
        <family val="2"/>
      </rPr>
      <t>e</t>
    </r>
    <r>
      <rPr>
        <sz val="12"/>
        <color rgb="FF363636"/>
        <rFont val="Arial"/>
        <family val="2"/>
      </rPr>
      <t> =</t>
    </r>
  </si>
  <si>
    <t>ε = Pipe absolute roughness (inch)</t>
  </si>
  <si>
    <r>
      <t>f</t>
    </r>
    <r>
      <rPr>
        <sz val="12"/>
        <color rgb="FF363636"/>
        <rFont val="Arial"/>
        <family val="2"/>
      </rPr>
      <t xml:space="preserve"> = </t>
    </r>
  </si>
  <si>
    <r>
      <t>h</t>
    </r>
    <r>
      <rPr>
        <vertAlign val="subscript"/>
        <sz val="14"/>
        <color theme="1"/>
        <rFont val="Arial"/>
        <family val="2"/>
      </rPr>
      <t>L</t>
    </r>
    <r>
      <rPr>
        <sz val="14"/>
        <color theme="1"/>
        <rFont val="Arial"/>
        <family val="2"/>
      </rPr>
      <t xml:space="preserve">    =(</t>
    </r>
  </si>
  <si>
    <t>)</t>
  </si>
  <si>
    <t>Flow cfm</t>
  </si>
  <si>
    <t>Flow</t>
  </si>
  <si>
    <t xml:space="preserve">gpm = </t>
  </si>
  <si>
    <t>cfm  =</t>
  </si>
  <si>
    <t>cfs</t>
  </si>
  <si>
    <t>Given  :</t>
  </si>
  <si>
    <t>Length of Forcemain =</t>
  </si>
  <si>
    <t>ft of</t>
  </si>
  <si>
    <t>inch hdpe pipe</t>
  </si>
  <si>
    <t>Invert of pump elevation</t>
  </si>
  <si>
    <t>Highest elevation to 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</si>
</sst>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"/>
    <numFmt numFmtId="166" formatCode="0.0"/>
    <numFmt numFmtId="167" formatCode="0.00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rgb="FF363636"/>
      <name val="Arial"/>
      <family val="2"/>
    </font>
    <font>
      <vertAlign val="subscript"/>
      <sz val="11"/>
      <color rgb="FF363636"/>
      <name val="Arial"/>
      <family val="2"/>
    </font>
    <font>
      <i/>
      <sz val="12"/>
      <color rgb="FF363636"/>
      <name val="Arial"/>
      <family val="2"/>
    </font>
    <font>
      <vertAlign val="superscript"/>
      <sz val="11"/>
      <color rgb="FF363636"/>
      <name val="Arial"/>
      <family val="2"/>
    </font>
    <font>
      <vertAlign val="subscript"/>
      <sz val="14"/>
      <color theme="1"/>
      <name val="Arial"/>
      <family val="2"/>
    </font>
    <font>
      <sz val="12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3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0" fontId="8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1" fillId="0" borderId="0" xfId="0" applyFont="1"/>
    <xf numFmtId="1" fontId="2" fillId="0" borderId="0" xfId="0" applyNumberFormat="1" applyFont="1"/>
    <xf numFmtId="1" fontId="4" fillId="0" borderId="0" xfId="0" applyNumberFormat="1" applyFont="1"/>
    <xf numFmtId="167" fontId="4" fillId="0" borderId="0" xfId="0" applyNumberFormat="1" applyFont="1"/>
    <xf numFmtId="166" fontId="4" fillId="0" borderId="0" xfId="0" applyNumberFormat="1" applyFont="1"/>
    <xf numFmtId="4" fontId="2" fillId="0" borderId="0" xfId="0" applyNumberFormat="1" applyFont="1"/>
    <xf numFmtId="167" fontId="2" fillId="0" borderId="0" xfId="0" applyNumberFormat="1" applyFont="1"/>
    <xf numFmtId="164" fontId="0" fillId="0" borderId="0" xfId="0" applyNumberFormat="1"/>
    <xf numFmtId="3" fontId="1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6</xdr:col>
      <xdr:colOff>95250</xdr:colOff>
      <xdr:row>35</xdr:row>
      <xdr:rowOff>123825</xdr:rowOff>
    </xdr:to>
    <xdr:pic>
      <xdr:nvPicPr>
        <xdr:cNvPr id="2" name="Picture 1" descr="PSI equation head loss formula">
          <a:extLst>
            <a:ext uri="{FF2B5EF4-FFF2-40B4-BE49-F238E27FC236}">
              <a16:creationId xmlns:a16="http://schemas.microsoft.com/office/drawing/2014/main" id="{FD09EA24-76F4-234A-42B5-E097B2F37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0"/>
          <a:ext cx="47244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32</xdr:row>
      <xdr:rowOff>104775</xdr:rowOff>
    </xdr:from>
    <xdr:to>
      <xdr:col>14</xdr:col>
      <xdr:colOff>38100</xdr:colOff>
      <xdr:row>39</xdr:row>
      <xdr:rowOff>38100</xdr:rowOff>
    </xdr:to>
    <xdr:pic>
      <xdr:nvPicPr>
        <xdr:cNvPr id="3" name="Picture 2" descr="equation">
          <a:extLst>
            <a:ext uri="{FF2B5EF4-FFF2-40B4-BE49-F238E27FC236}">
              <a16:creationId xmlns:a16="http://schemas.microsoft.com/office/drawing/2014/main" id="{FECC1988-6000-6B2B-1180-49A452E3E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4257675"/>
          <a:ext cx="3638550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55</xdr:row>
      <xdr:rowOff>0</xdr:rowOff>
    </xdr:from>
    <xdr:to>
      <xdr:col>17</xdr:col>
      <xdr:colOff>390525</xdr:colOff>
      <xdr:row>73</xdr:row>
      <xdr:rowOff>47625</xdr:rowOff>
    </xdr:to>
    <xdr:pic>
      <xdr:nvPicPr>
        <xdr:cNvPr id="6" name="Picture 5" descr="reynolds number and friction factor chart">
          <a:extLst>
            <a:ext uri="{FF2B5EF4-FFF2-40B4-BE49-F238E27FC236}">
              <a16:creationId xmlns:a16="http://schemas.microsoft.com/office/drawing/2014/main" id="{57BA6106-7D98-04C6-C06E-E3CD7436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9144000"/>
          <a:ext cx="5829300" cy="356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workbookViewId="0">
      <selection activeCell="E7" sqref="E7"/>
    </sheetView>
  </sheetViews>
  <sheetFormatPr defaultRowHeight="15" x14ac:dyDescent="0.25"/>
  <cols>
    <col min="1" max="1" width="9.28515625" bestFit="1" customWidth="1"/>
    <col min="2" max="2" width="8.28515625" customWidth="1"/>
    <col min="3" max="3" width="11.5703125" customWidth="1"/>
    <col min="5" max="5" width="21.5703125" customWidth="1"/>
    <col min="6" max="6" width="9.5703125" bestFit="1" customWidth="1"/>
    <col min="11" max="11" width="12.7109375" bestFit="1" customWidth="1"/>
    <col min="14" max="14" width="14" bestFit="1" customWidth="1"/>
  </cols>
  <sheetData>
    <row r="1" spans="1:14" ht="18" x14ac:dyDescent="0.25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8" x14ac:dyDescent="0.25">
      <c r="A2" s="2" t="s">
        <v>36</v>
      </c>
      <c r="B2" s="26">
        <v>40</v>
      </c>
      <c r="C2" s="2" t="s">
        <v>37</v>
      </c>
      <c r="D2" s="2">
        <f>B2*0.133681</f>
        <v>5.3472399999999993</v>
      </c>
      <c r="E2" s="2" t="s">
        <v>38</v>
      </c>
      <c r="F2" s="2">
        <f>D2/60</f>
        <v>8.9120666666666654E-2</v>
      </c>
      <c r="G2" s="2" t="s">
        <v>39</v>
      </c>
      <c r="H2" s="2"/>
      <c r="I2" s="2"/>
      <c r="J2" s="2"/>
      <c r="K2" s="2"/>
      <c r="L2" s="2"/>
    </row>
    <row r="3" spans="1:14" ht="18" x14ac:dyDescent="0.25">
      <c r="A3" s="2" t="s">
        <v>41</v>
      </c>
      <c r="B3" s="2"/>
      <c r="C3" s="2"/>
      <c r="D3" s="26">
        <v>3000</v>
      </c>
      <c r="E3" s="2" t="s">
        <v>42</v>
      </c>
      <c r="F3" s="26">
        <v>6</v>
      </c>
      <c r="G3" s="2" t="s">
        <v>43</v>
      </c>
      <c r="H3" s="2"/>
      <c r="I3" s="2"/>
      <c r="J3" s="2"/>
      <c r="K3" s="2"/>
      <c r="L3" s="2"/>
    </row>
    <row r="4" spans="1:14" ht="18" x14ac:dyDescent="0.25">
      <c r="A4" s="2" t="s">
        <v>44</v>
      </c>
      <c r="B4" s="2"/>
      <c r="C4" s="2"/>
      <c r="D4" s="2"/>
      <c r="E4" s="2"/>
      <c r="F4" s="26">
        <v>170</v>
      </c>
      <c r="G4" s="2" t="s">
        <v>5</v>
      </c>
      <c r="H4" s="2"/>
      <c r="I4" s="2"/>
      <c r="J4" s="2"/>
      <c r="K4" s="2"/>
      <c r="L4" s="2"/>
    </row>
    <row r="5" spans="1:14" ht="18" x14ac:dyDescent="0.25">
      <c r="A5" s="2" t="s">
        <v>45</v>
      </c>
      <c r="B5" s="2"/>
      <c r="C5" s="2"/>
      <c r="D5" s="2"/>
      <c r="E5" s="2"/>
      <c r="F5" s="26">
        <v>205</v>
      </c>
      <c r="G5" s="2" t="s">
        <v>5</v>
      </c>
      <c r="H5" s="2"/>
      <c r="I5" s="2"/>
      <c r="J5" s="2"/>
      <c r="K5" s="2"/>
      <c r="L5" s="2"/>
    </row>
    <row r="6" spans="1:14" ht="18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ht="18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8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ht="18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 ht="18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ht="18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 ht="18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ht="18" x14ac:dyDescent="0.25">
      <c r="A13" s="2" t="s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4" ht="36" x14ac:dyDescent="0.25">
      <c r="A14" s="25" t="s">
        <v>0</v>
      </c>
      <c r="B14" s="25" t="s">
        <v>35</v>
      </c>
      <c r="C14" s="2" t="s">
        <v>1</v>
      </c>
      <c r="D14" s="2"/>
      <c r="E14" s="2"/>
      <c r="F14" s="2" t="s">
        <v>2</v>
      </c>
      <c r="G14" s="2"/>
      <c r="H14" s="2"/>
      <c r="I14" s="2"/>
      <c r="J14" s="2"/>
      <c r="K14" s="2" t="s">
        <v>3</v>
      </c>
      <c r="L14" s="2"/>
      <c r="M14" s="1"/>
      <c r="N14" s="1"/>
    </row>
    <row r="15" spans="1:14" ht="18" x14ac:dyDescent="0.25">
      <c r="A15" s="2">
        <f>B2</f>
        <v>40</v>
      </c>
      <c r="B15" s="2">
        <f>D2</f>
        <v>5.3472399999999993</v>
      </c>
      <c r="C15" s="3">
        <v>3000</v>
      </c>
      <c r="D15" s="2"/>
      <c r="E15" s="2"/>
      <c r="F15" s="2">
        <v>0.1</v>
      </c>
      <c r="G15" s="2"/>
      <c r="H15" s="2"/>
      <c r="I15" s="2"/>
      <c r="J15" s="2"/>
      <c r="K15" s="2">
        <f>C15*F15/100</f>
        <v>3</v>
      </c>
      <c r="L15" s="2" t="s">
        <v>5</v>
      </c>
      <c r="M15" s="1"/>
      <c r="N15" s="1"/>
    </row>
    <row r="16" spans="1:14" ht="18" x14ac:dyDescent="0.25">
      <c r="A16" s="2" t="s">
        <v>6</v>
      </c>
      <c r="B16" s="2"/>
      <c r="C16" s="2"/>
      <c r="D16" s="2"/>
      <c r="E16" s="2"/>
      <c r="F16" s="2"/>
      <c r="G16" s="2"/>
      <c r="H16" s="2"/>
      <c r="I16" s="2"/>
      <c r="J16" s="2"/>
      <c r="K16" s="2">
        <v>2</v>
      </c>
      <c r="L16" s="2" t="s">
        <v>5</v>
      </c>
      <c r="M16" s="1"/>
      <c r="N16" s="1"/>
    </row>
    <row r="17" spans="1:14" ht="18" x14ac:dyDescent="0.25">
      <c r="A17" s="2" t="s">
        <v>4</v>
      </c>
      <c r="B17" s="2"/>
      <c r="C17" s="2"/>
      <c r="D17" s="2"/>
      <c r="E17" s="2"/>
      <c r="F17" s="2"/>
      <c r="G17" s="2"/>
      <c r="H17" s="2"/>
      <c r="I17" s="2"/>
      <c r="J17" s="2"/>
      <c r="K17" s="2">
        <f>F5-F4</f>
        <v>35</v>
      </c>
      <c r="L17" s="2" t="s">
        <v>5</v>
      </c>
      <c r="M17" s="1"/>
      <c r="N17" s="1"/>
    </row>
    <row r="18" spans="1:14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4" ht="18.75" x14ac:dyDescent="0.3">
      <c r="A19" s="2"/>
      <c r="B19" s="4"/>
      <c r="C19" s="4"/>
      <c r="D19" s="4"/>
      <c r="E19" s="4"/>
      <c r="F19" s="4"/>
      <c r="G19" s="4"/>
      <c r="H19" s="4"/>
      <c r="I19" s="4"/>
      <c r="J19" s="4" t="s">
        <v>7</v>
      </c>
      <c r="K19" s="2">
        <f>K15+K16+K17</f>
        <v>40</v>
      </c>
      <c r="L19" s="2" t="s">
        <v>5</v>
      </c>
    </row>
    <row r="20" spans="1:14" ht="18.75" x14ac:dyDescent="0.3">
      <c r="A20" s="2"/>
      <c r="B20" s="4"/>
      <c r="C20" s="4"/>
      <c r="D20" s="4"/>
      <c r="E20" s="4"/>
      <c r="F20" s="4"/>
      <c r="G20" s="4"/>
      <c r="H20" s="4"/>
      <c r="I20" s="4"/>
      <c r="J20" s="4"/>
      <c r="K20" s="2"/>
      <c r="L20" s="2"/>
    </row>
    <row r="21" spans="1:14" ht="18.75" x14ac:dyDescent="0.3">
      <c r="A21" s="2"/>
      <c r="B21" s="4"/>
      <c r="C21" s="4"/>
      <c r="D21" s="4"/>
      <c r="E21" s="4"/>
      <c r="F21" s="4"/>
      <c r="G21" s="4"/>
      <c r="H21" s="4"/>
      <c r="I21" s="4"/>
      <c r="J21" s="4"/>
      <c r="K21" s="2"/>
      <c r="L21" s="2"/>
    </row>
    <row r="22" spans="1:14" ht="18.75" x14ac:dyDescent="0.3">
      <c r="A22" s="2"/>
      <c r="B22" s="4"/>
      <c r="C22" s="4"/>
      <c r="D22" s="4"/>
      <c r="E22" s="4"/>
      <c r="F22" s="4"/>
      <c r="G22" s="4"/>
      <c r="H22" s="4"/>
      <c r="I22" s="4"/>
      <c r="J22" s="4"/>
      <c r="K22" s="2"/>
      <c r="L22" s="2"/>
    </row>
    <row r="23" spans="1:14" ht="18.75" x14ac:dyDescent="0.3">
      <c r="A23" s="2"/>
      <c r="B23" s="4"/>
      <c r="C23" s="4"/>
      <c r="D23" s="4"/>
      <c r="E23" s="4"/>
      <c r="F23" s="4"/>
      <c r="G23" s="4"/>
      <c r="H23" s="4"/>
      <c r="I23" s="4"/>
      <c r="J23" s="4"/>
      <c r="K23" s="2"/>
      <c r="L23" s="2"/>
    </row>
    <row r="24" spans="1:14" ht="18.75" x14ac:dyDescent="0.3">
      <c r="A24" s="2"/>
      <c r="B24" s="4"/>
      <c r="C24" s="4"/>
      <c r="D24" s="4"/>
      <c r="E24" s="4"/>
      <c r="F24" s="4"/>
      <c r="G24" s="4"/>
      <c r="H24" s="4"/>
      <c r="I24" s="4"/>
      <c r="J24" s="4"/>
      <c r="K24" s="2"/>
      <c r="L24" s="2"/>
    </row>
    <row r="25" spans="1:14" ht="18.75" x14ac:dyDescent="0.3">
      <c r="A25" s="2"/>
      <c r="B25" s="4"/>
      <c r="C25" s="4"/>
      <c r="D25" s="4"/>
      <c r="E25" s="4"/>
      <c r="F25" s="4"/>
      <c r="G25" s="4"/>
      <c r="H25" s="4"/>
      <c r="I25" s="4"/>
      <c r="J25" s="4"/>
      <c r="K25" s="2"/>
      <c r="L25" s="2"/>
    </row>
    <row r="26" spans="1:14" ht="18.75" x14ac:dyDescent="0.3">
      <c r="A26" s="2"/>
      <c r="B26" s="4"/>
      <c r="C26" s="4"/>
      <c r="D26" s="4"/>
      <c r="E26" s="4"/>
      <c r="F26" s="4"/>
      <c r="G26" s="4"/>
      <c r="H26" s="4"/>
      <c r="I26" s="4"/>
      <c r="J26" s="4"/>
      <c r="K26" s="2"/>
      <c r="L26" s="2"/>
    </row>
    <row r="27" spans="1:14" ht="18.75" x14ac:dyDescent="0.3">
      <c r="A27" s="2"/>
      <c r="B27" s="4"/>
      <c r="C27" s="4"/>
      <c r="D27" s="4"/>
      <c r="E27" s="4"/>
      <c r="F27" s="4"/>
      <c r="G27" s="4"/>
      <c r="H27" s="4"/>
      <c r="I27" s="4"/>
      <c r="J27" s="4"/>
      <c r="K27" s="2"/>
      <c r="L27" s="2"/>
    </row>
    <row r="28" spans="1:14" ht="18.75" x14ac:dyDescent="0.3">
      <c r="A28" s="2"/>
      <c r="B28" s="4"/>
      <c r="C28" s="4"/>
      <c r="D28" s="4"/>
      <c r="E28" s="4"/>
      <c r="F28" s="4"/>
      <c r="G28" s="4"/>
      <c r="H28" s="4"/>
      <c r="I28" s="4"/>
      <c r="J28" s="4"/>
      <c r="K28" s="2"/>
      <c r="L28" s="2"/>
    </row>
    <row r="32" spans="1:14" x14ac:dyDescent="0.25">
      <c r="A32" s="24" t="s">
        <v>9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8" spans="1:14" ht="18.75" x14ac:dyDescent="0.35">
      <c r="A38" s="5" t="s">
        <v>10</v>
      </c>
    </row>
    <row r="39" spans="1:14" ht="15.75" x14ac:dyDescent="0.25">
      <c r="A39" s="6" t="s">
        <v>11</v>
      </c>
      <c r="E39" s="8">
        <v>0.2</v>
      </c>
    </row>
    <row r="40" spans="1:14" ht="15.75" x14ac:dyDescent="0.25">
      <c r="A40" s="5" t="s">
        <v>12</v>
      </c>
      <c r="E40" s="11">
        <f>C15</f>
        <v>3000</v>
      </c>
    </row>
    <row r="41" spans="1:14" ht="15.75" x14ac:dyDescent="0.25">
      <c r="A41" s="5" t="s">
        <v>13</v>
      </c>
      <c r="E41" s="8">
        <v>0.44574999999999998</v>
      </c>
    </row>
    <row r="42" spans="1:14" ht="18" x14ac:dyDescent="0.25">
      <c r="A42" s="5" t="s">
        <v>14</v>
      </c>
      <c r="E42" s="9">
        <v>0.54140600000000005</v>
      </c>
      <c r="J42" s="5" t="s">
        <v>16</v>
      </c>
      <c r="N42" s="2">
        <f>E45</f>
        <v>5.3490000000000002</v>
      </c>
    </row>
    <row r="43" spans="1:14" ht="19.5" x14ac:dyDescent="0.35">
      <c r="J43" s="5" t="s">
        <v>18</v>
      </c>
      <c r="N43" s="2"/>
    </row>
    <row r="44" spans="1:14" ht="18" x14ac:dyDescent="0.25">
      <c r="A44" s="5" t="s">
        <v>15</v>
      </c>
      <c r="E44" s="12">
        <v>32.200000000000003</v>
      </c>
      <c r="J44" s="5" t="s">
        <v>19</v>
      </c>
      <c r="N44" s="17">
        <f>E46</f>
        <v>40</v>
      </c>
    </row>
    <row r="45" spans="1:14" ht="18" x14ac:dyDescent="0.25">
      <c r="A45" s="5" t="s">
        <v>16</v>
      </c>
      <c r="E45" s="15">
        <v>5.3490000000000002</v>
      </c>
      <c r="J45" s="5" t="s">
        <v>20</v>
      </c>
      <c r="N45" s="19">
        <v>62.4</v>
      </c>
    </row>
    <row r="46" spans="1:14" ht="18" x14ac:dyDescent="0.25">
      <c r="A46" s="5" t="s">
        <v>19</v>
      </c>
      <c r="E46" s="16">
        <f>A15</f>
        <v>40</v>
      </c>
      <c r="J46" s="5" t="s">
        <v>21</v>
      </c>
      <c r="N46" s="2">
        <v>1.002</v>
      </c>
    </row>
    <row r="47" spans="1:14" ht="18" x14ac:dyDescent="0.25">
      <c r="J47" s="5" t="s">
        <v>22</v>
      </c>
      <c r="N47" s="2"/>
    </row>
    <row r="48" spans="1:14" ht="21" x14ac:dyDescent="0.35">
      <c r="A48" s="2" t="s">
        <v>33</v>
      </c>
      <c r="B48" s="9">
        <v>3.1099999999999999E-2</v>
      </c>
      <c r="C48" s="13" t="s">
        <v>23</v>
      </c>
      <c r="D48" s="14" t="s">
        <v>24</v>
      </c>
      <c r="E48" s="14" t="s">
        <v>25</v>
      </c>
      <c r="F48" s="14" t="s">
        <v>26</v>
      </c>
      <c r="G48" s="23" t="s">
        <v>34</v>
      </c>
      <c r="J48" s="5" t="s">
        <v>31</v>
      </c>
      <c r="N48" s="18">
        <v>5.0000000000000004E-6</v>
      </c>
    </row>
    <row r="49" spans="1:14" ht="21" x14ac:dyDescent="0.35">
      <c r="A49" s="2" t="s">
        <v>33</v>
      </c>
      <c r="B49" s="9">
        <v>3.1099999999999999E-2</v>
      </c>
      <c r="C49" s="7">
        <f>E39</f>
        <v>0.2</v>
      </c>
      <c r="D49" s="10">
        <f>E40</f>
        <v>3000</v>
      </c>
      <c r="E49" s="10">
        <f>E46</f>
        <v>40</v>
      </c>
      <c r="F49" s="10">
        <f>E45</f>
        <v>5.3490000000000002</v>
      </c>
      <c r="G49" s="23" t="s">
        <v>34</v>
      </c>
      <c r="H49" s="10"/>
      <c r="J49" t="str">
        <f>A42</f>
        <v>v = Fluid velocity (feet/sec)</v>
      </c>
      <c r="N49" s="22">
        <f>E42</f>
        <v>0.54140600000000005</v>
      </c>
    </row>
    <row r="51" spans="1:14" ht="21" x14ac:dyDescent="0.35">
      <c r="A51" s="2" t="s">
        <v>17</v>
      </c>
      <c r="B51" s="10">
        <f>(B49*C49*D49*E49*E49)/(F49*F49*F49)</f>
        <v>195.08048578060391</v>
      </c>
      <c r="C51" s="2" t="s">
        <v>5</v>
      </c>
      <c r="J51" s="5" t="s">
        <v>30</v>
      </c>
      <c r="K51" s="20">
        <f>50.66*(N44*N45)/(N42*N46)</f>
        <v>23592.254638227751</v>
      </c>
      <c r="N51" s="20">
        <f>N45*N49*E41/0.0000273</f>
        <v>551615.37028571428</v>
      </c>
    </row>
    <row r="53" spans="1:14" ht="15.75" x14ac:dyDescent="0.25">
      <c r="J53" s="6" t="s">
        <v>32</v>
      </c>
      <c r="K53" s="21">
        <f>0.25/(LOG(((N48/N42)/3.7)+(5.74/K51^0.9)))^2</f>
        <v>2.4777945432392177E-2</v>
      </c>
    </row>
    <row r="54" spans="1:14" ht="15.75" x14ac:dyDescent="0.25">
      <c r="B54" s="13" t="s">
        <v>23</v>
      </c>
      <c r="C54" s="14" t="s">
        <v>24</v>
      </c>
      <c r="D54" s="14" t="s">
        <v>27</v>
      </c>
      <c r="E54" s="14" t="s">
        <v>28</v>
      </c>
      <c r="F54" s="14" t="s">
        <v>29</v>
      </c>
    </row>
    <row r="55" spans="1:14" ht="21" x14ac:dyDescent="0.35">
      <c r="A55" s="2" t="s">
        <v>17</v>
      </c>
      <c r="B55" s="9">
        <f>E39</f>
        <v>0.2</v>
      </c>
      <c r="C55" s="10">
        <f>E40</f>
        <v>3000</v>
      </c>
      <c r="D55" s="9">
        <f>E41</f>
        <v>0.44574999999999998</v>
      </c>
      <c r="E55" s="9">
        <f>E42</f>
        <v>0.54140600000000005</v>
      </c>
      <c r="F55" s="9">
        <f>E44</f>
        <v>32.200000000000003</v>
      </c>
    </row>
    <row r="56" spans="1:14" ht="21" x14ac:dyDescent="0.35">
      <c r="A56" s="2" t="s">
        <v>17</v>
      </c>
      <c r="B56" s="2">
        <f>B55*(C55/D55)*((E55^2)/(2*F55))</f>
        <v>6.1266089360732678</v>
      </c>
      <c r="C56" s="2" t="s">
        <v>5</v>
      </c>
    </row>
    <row r="61" spans="1:14" ht="15.75" x14ac:dyDescent="0.25">
      <c r="A61" s="6" t="s">
        <v>32</v>
      </c>
      <c r="B61">
        <f>G56</f>
        <v>0</v>
      </c>
    </row>
  </sheetData>
  <mergeCells count="1">
    <mergeCell ref="A32:K32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2015-06-05T18:17:20Z</dcterms:created>
  <dcterms:modified xsi:type="dcterms:W3CDTF">2024-02-27T20:34:38Z</dcterms:modified>
</cp:coreProperties>
</file>