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947ECCFE-2B20-406C-824A-07729CD761E2}" xr6:coauthVersionLast="47" xr6:coauthVersionMax="47" xr10:uidLastSave="{00000000-0000-0000-0000-000000000000}"/>
  <bookViews>
    <workbookView xWindow="9420" yWindow="645" windowWidth="17775" windowHeight="14535" xr2:uid="{00000000-000D-0000-FFFF-FFFF00000000}"/>
  </bookViews>
  <sheets>
    <sheet name="Sheet1" sheetId="1" r:id="rId1"/>
  </sheets>
  <definedNames>
    <definedName name="_xlnm.Print_Area" localSheetId="0">Sheet1!$A$1:$I$64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56" i="1" s="1"/>
  <c r="B60" i="1" s="1"/>
  <c r="G49" i="1"/>
  <c r="F47" i="1" s="1"/>
  <c r="B51" i="1" s="1"/>
  <c r="G78" i="1"/>
  <c r="G39" i="1"/>
  <c r="F37" i="1" s="1"/>
  <c r="B41" i="1" s="1"/>
  <c r="H94" i="1"/>
  <c r="G27" i="1"/>
  <c r="F25" i="1" l="1"/>
  <c r="B29" i="1" l="1"/>
  <c r="D93" i="1" s="1"/>
  <c r="G73" i="1"/>
  <c r="G80" i="1" s="1"/>
  <c r="G84" i="1" s="1"/>
  <c r="H86" i="1" l="1"/>
  <c r="H99" i="1" s="1"/>
  <c r="E101" i="1" s="1"/>
  <c r="G86" i="1"/>
  <c r="H93" i="1"/>
  <c r="H96" i="1" s="1"/>
  <c r="G101" i="1" s="1"/>
</calcChain>
</file>

<file path=xl/sharedStrings.xml><?xml version="1.0" encoding="utf-8"?>
<sst xmlns="http://schemas.openxmlformats.org/spreadsheetml/2006/main" count="101" uniqueCount="51">
  <si>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</si>
  <si>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</si>
  <si>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</si>
  <si>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</si>
  <si>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</si>
  <si>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</si>
  <si>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</si>
  <si>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</si>
  <si>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</si>
  <si>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</si>
  <si>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</si>
  <si>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%  =</t>
  </si>
  <si>
    <t>************************************************************</t>
  </si>
  <si>
    <t>cfm fresh air per classroom</t>
  </si>
  <si>
    <t>people</t>
  </si>
  <si>
    <t>cfm fresh air per small classroom</t>
  </si>
  <si>
    <t>Infiltration</t>
  </si>
  <si>
    <t>Manual N Table 13b</t>
  </si>
  <si>
    <t>Length of Stay =</t>
  </si>
  <si>
    <t>hr</t>
  </si>
  <si>
    <t>Traffic Rate =</t>
  </si>
  <si>
    <t>Number of Employees =</t>
  </si>
  <si>
    <t>HR</t>
  </si>
  <si>
    <t>Total Traffic Rate =</t>
  </si>
  <si>
    <t>cfm Infiltration per door based on traffic rate :</t>
  </si>
  <si>
    <t>Winter</t>
  </si>
  <si>
    <t>Summer</t>
  </si>
  <si>
    <t>Total Door Infiltration in cfm</t>
  </si>
  <si>
    <t>Number of Times Students open door per day =</t>
  </si>
  <si>
    <t>times</t>
  </si>
  <si>
    <t>Number of Students per day per wing =</t>
  </si>
  <si>
    <t>Required cfm per wing =</t>
  </si>
  <si>
    <t>Totals</t>
  </si>
  <si>
    <t>cfm</t>
  </si>
  <si>
    <t>Each wing has an ERV supplying</t>
  </si>
  <si>
    <t>Each wing has door infiltration</t>
  </si>
  <si>
    <t>Total fresh air</t>
  </si>
  <si>
    <t>cfm  &gt;</t>
  </si>
  <si>
    <t xml:space="preserve">cfm   x </t>
  </si>
  <si>
    <t>in addition each corridor requires</t>
  </si>
  <si>
    <t xml:space="preserve">classrooms </t>
  </si>
  <si>
    <t>Number of Times Employees open door per day =</t>
  </si>
  <si>
    <t>Each classroom that receives 170 cfm of fresh air from ERV the additional 4 cfm fresh air will come from the corridor.  Each classroom that receives 140 cfm fresh air from ERV the additional 34 cfm will enter the classroom from the corridor.</t>
  </si>
  <si>
    <t>/hr</t>
  </si>
  <si>
    <t>Therefore each corridor with 8 classrooms will get 412 cfm of fresh air during the day.</t>
  </si>
  <si>
    <t>IMC 2021  Tbl 403.3.1.1</t>
  </si>
  <si>
    <t>Down Stair Office</t>
  </si>
  <si>
    <t>Large ClassRoom; age 9 +</t>
  </si>
  <si>
    <t>Small Classrooms; age 9 +</t>
  </si>
  <si>
    <t>Up Stair Offices</t>
  </si>
  <si>
    <t xml:space="preserve">Single door no vestibule has an infiltration rate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</si>
</sst>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165" fontId="1" fillId="2" borderId="0" xfId="0" applyNumberFormat="1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165" fontId="8" fillId="0" borderId="0" xfId="0" applyNumberFormat="1" applyFont="1"/>
    <xf numFmtId="3" fontId="8" fillId="0" borderId="0" xfId="0" applyNumberFormat="1" applyFont="1"/>
    <xf numFmtId="1" fontId="8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133350</xdr:rowOff>
    </xdr:from>
    <xdr:to>
      <xdr:col>20</xdr:col>
      <xdr:colOff>551550</xdr:colOff>
      <xdr:row>36</xdr:row>
      <xdr:rowOff>65719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3335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33</xdr:row>
      <xdr:rowOff>28575</xdr:rowOff>
    </xdr:from>
    <xdr:to>
      <xdr:col>20</xdr:col>
      <xdr:colOff>513337</xdr:colOff>
      <xdr:row>69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69342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64</xdr:row>
      <xdr:rowOff>0</xdr:rowOff>
    </xdr:from>
    <xdr:to>
      <xdr:col>20</xdr:col>
      <xdr:colOff>447675</xdr:colOff>
      <xdr:row>86</xdr:row>
      <xdr:rowOff>74546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I142"/>
  <sheetViews>
    <sheetView tabSelected="1" topLeftCell="A64" workbookViewId="0">
      <selection activeCell="G76" sqref="G76"/>
    </sheetView>
  </sheetViews>
  <sheetFormatPr defaultRowHeight="15" x14ac:dyDescent="0.25"/>
  <cols>
    <col min="7" max="7" width="10.42578125" bestFit="1" customWidth="1"/>
  </cols>
  <sheetData>
    <row r="20" spans="1:8" ht="23.25" x14ac:dyDescent="0.35">
      <c r="A20" s="3" t="s">
        <v>45</v>
      </c>
    </row>
    <row r="21" spans="1:8" ht="23.25" x14ac:dyDescent="0.35">
      <c r="A21" s="3" t="s">
        <v>47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35</v>
      </c>
      <c r="C25" s="1" t="s">
        <v>5</v>
      </c>
      <c r="D25" s="1">
        <v>1000</v>
      </c>
      <c r="E25" s="1" t="s">
        <v>6</v>
      </c>
      <c r="F25" s="6">
        <f>G27/D25*B25</f>
        <v>13.433000000000002</v>
      </c>
      <c r="G25" s="1" t="s">
        <v>14</v>
      </c>
    </row>
    <row r="26" spans="1:8" ht="20.25" x14ac:dyDescent="0.35">
      <c r="A26" s="2" t="s">
        <v>3</v>
      </c>
      <c r="B26" s="1">
        <v>0.12</v>
      </c>
      <c r="C26" s="1"/>
      <c r="D26" s="1"/>
      <c r="E26" s="1"/>
      <c r="F26" s="1"/>
    </row>
    <row r="27" spans="1:8" ht="20.25" x14ac:dyDescent="0.35">
      <c r="A27" s="2" t="s">
        <v>4</v>
      </c>
      <c r="B27" s="6">
        <v>404</v>
      </c>
      <c r="C27" s="1" t="s">
        <v>7</v>
      </c>
      <c r="D27" s="1">
        <v>5</v>
      </c>
      <c r="E27" s="1" t="s">
        <v>8</v>
      </c>
      <c r="F27" s="1"/>
      <c r="G27" s="5">
        <f>B27-(B27*(D27%))</f>
        <v>383.8</v>
      </c>
      <c r="H27" s="1" t="s">
        <v>10</v>
      </c>
    </row>
    <row r="29" spans="1:8" ht="20.25" x14ac:dyDescent="0.35">
      <c r="A29" s="2" t="s">
        <v>9</v>
      </c>
      <c r="B29" s="7">
        <f>(B24*F25)+(B26*G27)</f>
        <v>180.38600000000002</v>
      </c>
      <c r="C29" s="1" t="s">
        <v>13</v>
      </c>
    </row>
    <row r="32" spans="1:8" ht="15.75" x14ac:dyDescent="0.25">
      <c r="A32" s="19" t="s">
        <v>12</v>
      </c>
      <c r="B32" s="19"/>
      <c r="C32" s="19"/>
      <c r="D32" s="19"/>
      <c r="E32" s="19"/>
      <c r="F32" s="19"/>
      <c r="G32" s="19"/>
      <c r="H32" s="19"/>
    </row>
    <row r="34" spans="1:8" ht="23.25" x14ac:dyDescent="0.35">
      <c r="A34" s="3" t="s">
        <v>48</v>
      </c>
    </row>
    <row r="35" spans="1:8" ht="20.25" x14ac:dyDescent="0.35">
      <c r="A35" s="2" t="s">
        <v>0</v>
      </c>
    </row>
    <row r="36" spans="1:8" ht="20.25" x14ac:dyDescent="0.35">
      <c r="A36" s="2" t="s">
        <v>1</v>
      </c>
      <c r="B36" s="1">
        <v>10</v>
      </c>
      <c r="C36" s="1"/>
      <c r="D36" s="1"/>
      <c r="E36" s="1"/>
      <c r="F36" s="1"/>
    </row>
    <row r="37" spans="1:8" ht="20.25" x14ac:dyDescent="0.35">
      <c r="A37" s="2" t="s">
        <v>2</v>
      </c>
      <c r="B37" s="1">
        <v>35</v>
      </c>
      <c r="C37" s="1" t="s">
        <v>5</v>
      </c>
      <c r="D37" s="1">
        <v>1000</v>
      </c>
      <c r="E37" s="1" t="s">
        <v>6</v>
      </c>
      <c r="F37" s="6">
        <f>G39/D37*B37</f>
        <v>9.9749999999999996</v>
      </c>
      <c r="G37" s="1" t="s">
        <v>14</v>
      </c>
    </row>
    <row r="38" spans="1:8" ht="20.25" x14ac:dyDescent="0.35">
      <c r="A38" s="2" t="s">
        <v>3</v>
      </c>
      <c r="B38" s="1">
        <v>0.12</v>
      </c>
      <c r="C38" s="1"/>
      <c r="D38" s="1"/>
      <c r="E38" s="1"/>
      <c r="F38" s="1"/>
    </row>
    <row r="39" spans="1:8" ht="20.25" x14ac:dyDescent="0.35">
      <c r="A39" s="2" t="s">
        <v>4</v>
      </c>
      <c r="B39" s="4">
        <v>300</v>
      </c>
      <c r="C39" s="1" t="s">
        <v>7</v>
      </c>
      <c r="D39" s="1">
        <v>5</v>
      </c>
      <c r="E39" s="1" t="s">
        <v>11</v>
      </c>
      <c r="F39" s="1"/>
      <c r="G39" s="5">
        <f>B39-(B39*(D39%))</f>
        <v>285</v>
      </c>
      <c r="H39" s="1" t="s">
        <v>10</v>
      </c>
    </row>
    <row r="41" spans="1:8" ht="20.25" x14ac:dyDescent="0.35">
      <c r="A41" s="2" t="s">
        <v>9</v>
      </c>
      <c r="B41" s="8">
        <f>(B36*F37)+(B38*G39)</f>
        <v>133.94999999999999</v>
      </c>
      <c r="C41" s="1" t="s">
        <v>15</v>
      </c>
    </row>
    <row r="43" spans="1:8" ht="15.75" x14ac:dyDescent="0.25">
      <c r="A43" s="19" t="s">
        <v>12</v>
      </c>
      <c r="B43" s="19"/>
      <c r="C43" s="19"/>
      <c r="D43" s="19"/>
      <c r="E43" s="19"/>
      <c r="F43" s="19"/>
      <c r="G43" s="19"/>
      <c r="H43" s="19"/>
    </row>
    <row r="44" spans="1:8" ht="23.25" x14ac:dyDescent="0.35">
      <c r="A44" s="3" t="s">
        <v>46</v>
      </c>
      <c r="B44" s="1"/>
      <c r="C44" s="1"/>
      <c r="D44" s="1"/>
      <c r="E44" s="1"/>
      <c r="F44" s="1"/>
      <c r="G44" s="1"/>
      <c r="H44" s="1"/>
    </row>
    <row r="45" spans="1:8" ht="20.25" x14ac:dyDescent="0.35">
      <c r="A45" s="2" t="s">
        <v>0</v>
      </c>
    </row>
    <row r="46" spans="1:8" ht="20.25" x14ac:dyDescent="0.35">
      <c r="A46" s="2" t="s">
        <v>1</v>
      </c>
      <c r="B46" s="1">
        <v>5</v>
      </c>
      <c r="C46" s="1"/>
      <c r="D46" s="1"/>
      <c r="E46" s="1"/>
      <c r="F46" s="1"/>
    </row>
    <row r="47" spans="1:8" ht="20.25" x14ac:dyDescent="0.35">
      <c r="A47" s="2" t="s">
        <v>2</v>
      </c>
      <c r="B47" s="1">
        <v>5</v>
      </c>
      <c r="C47" s="1" t="s">
        <v>5</v>
      </c>
      <c r="D47" s="1">
        <v>1000</v>
      </c>
      <c r="E47" s="1" t="s">
        <v>6</v>
      </c>
      <c r="F47" s="6">
        <f>G49/D47*B47</f>
        <v>0.63174999999999992</v>
      </c>
      <c r="G47" s="1" t="s">
        <v>14</v>
      </c>
    </row>
    <row r="48" spans="1:8" ht="20.25" x14ac:dyDescent="0.35">
      <c r="A48" s="2" t="s">
        <v>3</v>
      </c>
      <c r="B48" s="1">
        <v>0.06</v>
      </c>
      <c r="C48" s="1"/>
      <c r="D48" s="1"/>
      <c r="E48" s="1"/>
      <c r="F48" s="1"/>
    </row>
    <row r="49" spans="1:8" ht="20.25" x14ac:dyDescent="0.35">
      <c r="A49" s="2" t="s">
        <v>4</v>
      </c>
      <c r="B49" s="4">
        <v>133</v>
      </c>
      <c r="C49" s="1" t="s">
        <v>7</v>
      </c>
      <c r="D49" s="1">
        <v>5</v>
      </c>
      <c r="E49" s="1" t="s">
        <v>11</v>
      </c>
      <c r="F49" s="1"/>
      <c r="G49" s="5">
        <f>B49-(B49*(D49%))</f>
        <v>126.35</v>
      </c>
      <c r="H49" s="1" t="s">
        <v>10</v>
      </c>
    </row>
    <row r="51" spans="1:8" ht="20.25" x14ac:dyDescent="0.35">
      <c r="A51" s="2" t="s">
        <v>9</v>
      </c>
      <c r="B51" s="8">
        <f>(B46*F47)+(B48*G49)</f>
        <v>10.739749999999999</v>
      </c>
      <c r="C51" s="1" t="s">
        <v>15</v>
      </c>
    </row>
    <row r="52" spans="1:8" ht="15.75" x14ac:dyDescent="0.25">
      <c r="A52" s="19" t="s">
        <v>12</v>
      </c>
      <c r="B52" s="19"/>
      <c r="C52" s="19"/>
      <c r="D52" s="19"/>
      <c r="E52" s="19"/>
      <c r="F52" s="19"/>
      <c r="G52" s="19"/>
      <c r="H52" s="19"/>
    </row>
    <row r="53" spans="1:8" ht="23.25" x14ac:dyDescent="0.35">
      <c r="A53" s="3" t="s">
        <v>49</v>
      </c>
      <c r="B53" s="1"/>
      <c r="C53" s="1"/>
      <c r="D53" s="1"/>
      <c r="E53" s="1"/>
      <c r="F53" s="1"/>
      <c r="G53" s="1"/>
      <c r="H53" s="1"/>
    </row>
    <row r="54" spans="1:8" ht="20.25" x14ac:dyDescent="0.35">
      <c r="A54" s="2" t="s">
        <v>0</v>
      </c>
    </row>
    <row r="55" spans="1:8" ht="20.25" x14ac:dyDescent="0.35">
      <c r="A55" s="2" t="s">
        <v>1</v>
      </c>
      <c r="B55" s="1">
        <v>5</v>
      </c>
      <c r="C55" s="1"/>
      <c r="D55" s="1"/>
      <c r="E55" s="1"/>
      <c r="F55" s="1"/>
    </row>
    <row r="56" spans="1:8" ht="20.25" x14ac:dyDescent="0.35">
      <c r="A56" s="2" t="s">
        <v>2</v>
      </c>
      <c r="B56" s="1">
        <v>5</v>
      </c>
      <c r="C56" s="1" t="s">
        <v>5</v>
      </c>
      <c r="D56" s="1">
        <v>1000</v>
      </c>
      <c r="E56" s="1" t="s">
        <v>6</v>
      </c>
      <c r="F56" s="6">
        <f>G58/D56*B56</f>
        <v>3.3439999999999999</v>
      </c>
      <c r="G56" s="1" t="s">
        <v>14</v>
      </c>
    </row>
    <row r="57" spans="1:8" ht="20.25" x14ac:dyDescent="0.35">
      <c r="A57" s="2" t="s">
        <v>3</v>
      </c>
      <c r="B57" s="1">
        <v>0.06</v>
      </c>
      <c r="C57" s="1"/>
      <c r="D57" s="1"/>
      <c r="E57" s="1"/>
      <c r="F57" s="1"/>
    </row>
    <row r="58" spans="1:8" ht="20.25" x14ac:dyDescent="0.35">
      <c r="A58" s="2" t="s">
        <v>4</v>
      </c>
      <c r="B58" s="4">
        <v>704</v>
      </c>
      <c r="C58" s="1" t="s">
        <v>7</v>
      </c>
      <c r="D58" s="1">
        <v>5</v>
      </c>
      <c r="E58" s="1" t="s">
        <v>11</v>
      </c>
      <c r="F58" s="1"/>
      <c r="G58" s="5">
        <f>B58-(B58*(D58%))</f>
        <v>668.8</v>
      </c>
      <c r="H58" s="1" t="s">
        <v>10</v>
      </c>
    </row>
    <row r="60" spans="1:8" ht="20.25" x14ac:dyDescent="0.35">
      <c r="A60" s="2" t="s">
        <v>9</v>
      </c>
      <c r="B60" s="8">
        <f>(B55*F56)+(B57*G58)</f>
        <v>56.847999999999992</v>
      </c>
      <c r="C60" s="1" t="s">
        <v>15</v>
      </c>
    </row>
    <row r="61" spans="1:8" ht="15.75" x14ac:dyDescent="0.25">
      <c r="A61" s="1"/>
      <c r="B61" s="1"/>
      <c r="C61" s="1"/>
      <c r="D61" s="1"/>
      <c r="E61" s="1"/>
      <c r="F61" s="1"/>
      <c r="G61" s="1"/>
      <c r="H61" s="1"/>
    </row>
    <row r="62" spans="1:8" ht="15.75" x14ac:dyDescent="0.25">
      <c r="A62" s="1"/>
      <c r="B62" s="1"/>
      <c r="C62" s="1"/>
      <c r="D62" s="1"/>
      <c r="E62" s="1"/>
      <c r="F62" s="1"/>
      <c r="G62" s="1"/>
      <c r="H62" s="1"/>
    </row>
    <row r="63" spans="1:8" ht="15.75" x14ac:dyDescent="0.25">
      <c r="A63" s="1"/>
      <c r="B63" s="1"/>
      <c r="C63" s="1"/>
      <c r="D63" s="1"/>
      <c r="E63" s="1"/>
      <c r="F63" s="1"/>
      <c r="G63" s="1"/>
      <c r="H63" s="1"/>
    </row>
    <row r="65" spans="1:9" ht="15.75" x14ac:dyDescent="0.25">
      <c r="A65" s="19" t="s">
        <v>12</v>
      </c>
      <c r="B65" s="19"/>
      <c r="C65" s="19"/>
      <c r="D65" s="19"/>
      <c r="E65" s="19"/>
      <c r="F65" s="19"/>
      <c r="G65" s="19"/>
      <c r="H65" s="19"/>
    </row>
    <row r="67" spans="1:9" ht="23.25" x14ac:dyDescent="0.35">
      <c r="A67" s="3" t="s">
        <v>16</v>
      </c>
    </row>
    <row r="68" spans="1:9" ht="20.25" x14ac:dyDescent="0.3">
      <c r="A68" s="9" t="s">
        <v>17</v>
      </c>
    </row>
    <row r="69" spans="1:9" ht="18.75" x14ac:dyDescent="0.3">
      <c r="A69" s="2"/>
    </row>
    <row r="70" spans="1:9" ht="15.75" x14ac:dyDescent="0.25">
      <c r="A70" s="1" t="s">
        <v>30</v>
      </c>
      <c r="B70" s="11"/>
      <c r="C70" s="11"/>
      <c r="D70" s="11"/>
      <c r="E70" s="11"/>
      <c r="F70" s="11"/>
      <c r="G70" s="6">
        <v>100</v>
      </c>
      <c r="H70" s="1"/>
      <c r="I70" s="11"/>
    </row>
    <row r="71" spans="1:9" ht="15.75" x14ac:dyDescent="0.25">
      <c r="A71" s="1" t="s">
        <v>28</v>
      </c>
      <c r="B71" s="11"/>
      <c r="C71" s="11"/>
      <c r="D71" s="11"/>
      <c r="E71" s="11"/>
      <c r="F71" s="11"/>
      <c r="G71" s="6">
        <v>4</v>
      </c>
      <c r="H71" s="1" t="s">
        <v>29</v>
      </c>
      <c r="I71" s="11"/>
    </row>
    <row r="72" spans="1:9" ht="15.75" x14ac:dyDescent="0.25">
      <c r="A72" s="1" t="s">
        <v>18</v>
      </c>
      <c r="B72" s="1"/>
      <c r="C72" s="1"/>
      <c r="D72" s="1"/>
      <c r="E72" s="1"/>
      <c r="F72" s="1"/>
      <c r="G72" s="6">
        <v>3</v>
      </c>
      <c r="H72" s="1" t="s">
        <v>19</v>
      </c>
      <c r="I72" s="11"/>
    </row>
    <row r="73" spans="1:9" ht="15.75" x14ac:dyDescent="0.25">
      <c r="A73" s="1" t="s">
        <v>20</v>
      </c>
      <c r="B73" s="1"/>
      <c r="C73" s="1"/>
      <c r="D73" s="1"/>
      <c r="E73" s="1"/>
      <c r="F73" s="6"/>
      <c r="G73" s="16">
        <f>(G70*4)/(2*G72)</f>
        <v>66.666666666666671</v>
      </c>
      <c r="H73" s="1" t="s">
        <v>43</v>
      </c>
      <c r="I73" s="11"/>
    </row>
    <row r="74" spans="1:9" ht="15.75" x14ac:dyDescent="0.25">
      <c r="A74" s="1"/>
      <c r="B74" s="1"/>
      <c r="C74" s="1"/>
      <c r="D74" s="1"/>
      <c r="E74" s="1"/>
      <c r="F74" s="1"/>
      <c r="G74" s="1"/>
      <c r="H74" s="1"/>
      <c r="I74" s="11"/>
    </row>
    <row r="75" spans="1:9" ht="15.75" x14ac:dyDescent="0.25">
      <c r="A75" s="1" t="s">
        <v>21</v>
      </c>
      <c r="B75" s="6"/>
      <c r="C75" s="1"/>
      <c r="D75" s="1"/>
      <c r="E75" s="1"/>
      <c r="F75" s="1"/>
      <c r="G75" s="1">
        <v>5</v>
      </c>
      <c r="H75" s="1"/>
      <c r="I75" s="11"/>
    </row>
    <row r="76" spans="1:9" ht="15.75" x14ac:dyDescent="0.25">
      <c r="A76" s="1" t="s">
        <v>41</v>
      </c>
      <c r="B76" s="6"/>
      <c r="C76" s="1"/>
      <c r="D76" s="1"/>
      <c r="E76" s="1"/>
      <c r="F76" s="1"/>
      <c r="G76" s="6">
        <v>4</v>
      </c>
      <c r="H76" s="1" t="s">
        <v>29</v>
      </c>
      <c r="I76" s="11"/>
    </row>
    <row r="77" spans="1:9" ht="15.75" x14ac:dyDescent="0.25">
      <c r="A77" s="1" t="s">
        <v>18</v>
      </c>
      <c r="B77" s="11"/>
      <c r="C77" s="11"/>
      <c r="D77" s="11"/>
      <c r="E77" s="11"/>
      <c r="F77" s="11"/>
      <c r="G77" s="1">
        <v>3</v>
      </c>
      <c r="H77" s="1" t="s">
        <v>22</v>
      </c>
      <c r="I77" s="11"/>
    </row>
    <row r="78" spans="1:9" ht="15.75" x14ac:dyDescent="0.25">
      <c r="A78" s="1" t="s">
        <v>20</v>
      </c>
      <c r="B78" s="1"/>
      <c r="C78" s="1"/>
      <c r="D78" s="1"/>
      <c r="E78" s="1"/>
      <c r="F78" s="6"/>
      <c r="G78" s="16">
        <f>(G75*G76)/(2*G77)</f>
        <v>3.3333333333333335</v>
      </c>
      <c r="H78" s="1" t="s">
        <v>43</v>
      </c>
      <c r="I78" s="11"/>
    </row>
    <row r="79" spans="1:9" ht="15.75" x14ac:dyDescent="0.25">
      <c r="A79" s="11"/>
      <c r="B79" s="11"/>
      <c r="C79" s="11"/>
      <c r="D79" s="11"/>
      <c r="E79" s="11"/>
      <c r="F79" s="11"/>
      <c r="G79" s="1"/>
      <c r="H79" s="1"/>
      <c r="I79" s="11"/>
    </row>
    <row r="80" spans="1:9" ht="15.75" x14ac:dyDescent="0.25">
      <c r="A80" s="1" t="s">
        <v>23</v>
      </c>
      <c r="B80" s="1"/>
      <c r="C80" s="1"/>
      <c r="D80" s="1"/>
      <c r="E80" s="1"/>
      <c r="F80" s="1"/>
      <c r="G80" s="16">
        <f>G73+G78</f>
        <v>70</v>
      </c>
      <c r="H80" s="1" t="s">
        <v>43</v>
      </c>
      <c r="I80" s="11"/>
    </row>
    <row r="81" spans="1:9" ht="15.75" x14ac:dyDescent="0.25">
      <c r="A81" s="1"/>
      <c r="B81" s="1"/>
      <c r="C81" s="1"/>
      <c r="D81" s="1"/>
      <c r="E81" s="1"/>
      <c r="F81" s="1"/>
      <c r="G81" s="16"/>
      <c r="H81" s="1"/>
      <c r="I81" s="11"/>
    </row>
    <row r="82" spans="1:9" ht="15.75" x14ac:dyDescent="0.25">
      <c r="A82" s="1"/>
      <c r="B82" s="1"/>
      <c r="C82" s="1"/>
      <c r="D82" s="1"/>
      <c r="E82" s="1"/>
      <c r="F82" s="1"/>
      <c r="G82" s="4"/>
      <c r="H82" s="1"/>
      <c r="I82" s="11"/>
    </row>
    <row r="83" spans="1:9" ht="15.75" x14ac:dyDescent="0.25">
      <c r="A83" s="1" t="s">
        <v>24</v>
      </c>
      <c r="B83" s="11"/>
      <c r="C83" s="11"/>
      <c r="D83" s="11"/>
      <c r="E83" s="11"/>
      <c r="F83" s="11"/>
      <c r="G83" s="12" t="s">
        <v>25</v>
      </c>
      <c r="H83" s="12" t="s">
        <v>26</v>
      </c>
      <c r="I83" s="11"/>
    </row>
    <row r="84" spans="1:9" ht="15.75" x14ac:dyDescent="0.25">
      <c r="A84" s="1" t="s">
        <v>50</v>
      </c>
      <c r="B84" s="11"/>
      <c r="C84" s="11"/>
      <c r="D84" s="11"/>
      <c r="E84" s="11"/>
      <c r="F84" s="11"/>
      <c r="G84" s="16">
        <f>(((150-110)/50)*(G80-50))+110</f>
        <v>126</v>
      </c>
      <c r="H84" s="16">
        <v>210</v>
      </c>
      <c r="I84" s="11"/>
    </row>
    <row r="85" spans="1:9" ht="15.75" x14ac:dyDescent="0.25">
      <c r="A85" s="11"/>
      <c r="B85" s="11"/>
      <c r="C85" s="11"/>
      <c r="D85" s="11"/>
      <c r="E85" s="11"/>
      <c r="F85" s="11"/>
      <c r="G85" s="11"/>
      <c r="H85" s="11"/>
      <c r="I85" s="11"/>
    </row>
    <row r="86" spans="1:9" ht="15.75" x14ac:dyDescent="0.25">
      <c r="A86" s="1" t="s">
        <v>27</v>
      </c>
      <c r="B86" s="11"/>
      <c r="C86" s="11"/>
      <c r="D86" s="11"/>
      <c r="E86" s="11"/>
      <c r="F86" s="11"/>
      <c r="G86" s="16">
        <f>G84</f>
        <v>126</v>
      </c>
      <c r="H86" s="16">
        <f>H84</f>
        <v>210</v>
      </c>
      <c r="I86" s="11"/>
    </row>
    <row r="87" spans="1:9" ht="18.75" customHeight="1" x14ac:dyDescent="0.25">
      <c r="A87" s="1" t="s">
        <v>44</v>
      </c>
      <c r="B87" s="17"/>
      <c r="C87" s="17"/>
      <c r="D87" s="17"/>
      <c r="E87" s="17"/>
      <c r="F87" s="17"/>
      <c r="G87" s="17"/>
      <c r="H87" s="17"/>
      <c r="I87" s="17"/>
    </row>
    <row r="88" spans="1:9" ht="15.75" x14ac:dyDescent="0.25">
      <c r="A88" s="11"/>
      <c r="B88" s="11"/>
      <c r="C88" s="11"/>
      <c r="D88" s="11"/>
      <c r="E88" s="11"/>
      <c r="F88" s="11"/>
      <c r="G88" s="11"/>
      <c r="H88" s="11"/>
      <c r="I88" s="11"/>
    </row>
    <row r="89" spans="1:9" ht="18.75" customHeight="1" x14ac:dyDescent="0.25">
      <c r="A89" s="18" t="s">
        <v>42</v>
      </c>
      <c r="B89" s="18"/>
      <c r="C89" s="18"/>
      <c r="D89" s="18"/>
      <c r="E89" s="18"/>
      <c r="F89" s="18"/>
      <c r="G89" s="18"/>
      <c r="H89" s="18"/>
      <c r="I89" s="18"/>
    </row>
    <row r="90" spans="1:9" ht="1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</row>
    <row r="91" spans="1:9" ht="1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</row>
    <row r="92" spans="1:9" ht="15.75" x14ac:dyDescent="0.25">
      <c r="A92" s="11"/>
      <c r="B92" s="11"/>
      <c r="C92" s="11"/>
      <c r="D92" s="11"/>
      <c r="E92" s="11"/>
      <c r="F92" s="11"/>
      <c r="G92" s="11"/>
      <c r="H92" s="11"/>
      <c r="I92" s="11"/>
    </row>
    <row r="93" spans="1:9" ht="15.75" x14ac:dyDescent="0.25">
      <c r="A93" s="1" t="s">
        <v>31</v>
      </c>
      <c r="B93" s="11"/>
      <c r="C93" s="11"/>
      <c r="D93" s="13">
        <f>B29</f>
        <v>180.38600000000002</v>
      </c>
      <c r="E93" s="1" t="s">
        <v>38</v>
      </c>
      <c r="F93" s="11">
        <v>8</v>
      </c>
      <c r="G93" s="1" t="s">
        <v>40</v>
      </c>
      <c r="H93" s="15">
        <f>D93*F93</f>
        <v>1443.0880000000002</v>
      </c>
      <c r="I93" s="11" t="s">
        <v>33</v>
      </c>
    </row>
    <row r="94" spans="1:9" ht="15.75" x14ac:dyDescent="0.25">
      <c r="A94" s="11" t="s">
        <v>39</v>
      </c>
      <c r="B94" s="11"/>
      <c r="C94" s="11"/>
      <c r="D94" s="11"/>
      <c r="E94" s="11"/>
      <c r="F94" s="11"/>
      <c r="G94" s="11"/>
      <c r="H94" s="14" t="e">
        <f>#REF!</f>
        <v>#REF!</v>
      </c>
      <c r="I94" s="11" t="s">
        <v>33</v>
      </c>
    </row>
    <row r="95" spans="1:9" ht="15.75" x14ac:dyDescent="0.25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 x14ac:dyDescent="0.25">
      <c r="A96" s="11"/>
      <c r="B96" s="11"/>
      <c r="C96" s="11" t="s">
        <v>32</v>
      </c>
      <c r="D96" s="11"/>
      <c r="E96" s="14"/>
      <c r="F96" s="11"/>
      <c r="G96" s="11"/>
      <c r="H96" s="14" t="e">
        <f>H93+H94</f>
        <v>#REF!</v>
      </c>
      <c r="I96" s="11" t="s">
        <v>33</v>
      </c>
    </row>
    <row r="97" spans="1:9" ht="15.75" x14ac:dyDescent="0.25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 x14ac:dyDescent="0.25">
      <c r="A98" s="11" t="s">
        <v>34</v>
      </c>
      <c r="B98" s="11"/>
      <c r="C98" s="11"/>
      <c r="D98" s="11"/>
      <c r="E98" s="11"/>
      <c r="F98" s="11"/>
      <c r="G98" s="11"/>
      <c r="H98" s="11">
        <v>1300</v>
      </c>
      <c r="I98" s="11" t="s">
        <v>33</v>
      </c>
    </row>
    <row r="99" spans="1:9" ht="15.75" x14ac:dyDescent="0.25">
      <c r="A99" s="11" t="s">
        <v>35</v>
      </c>
      <c r="B99" s="11"/>
      <c r="C99" s="11"/>
      <c r="D99" s="11"/>
      <c r="E99" s="11"/>
      <c r="F99" s="11"/>
      <c r="G99" s="11"/>
      <c r="H99" s="15">
        <f>H86</f>
        <v>210</v>
      </c>
      <c r="I99" s="11" t="s">
        <v>33</v>
      </c>
    </row>
    <row r="100" spans="1:9" ht="15.75" x14ac:dyDescent="0.25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5.75" x14ac:dyDescent="0.25">
      <c r="A101" s="11"/>
      <c r="B101" s="11"/>
      <c r="C101" s="11" t="s">
        <v>36</v>
      </c>
      <c r="D101" s="11"/>
      <c r="E101" s="14">
        <f>H98+H99</f>
        <v>1510</v>
      </c>
      <c r="F101" s="11" t="s">
        <v>37</v>
      </c>
      <c r="G101" s="14" t="e">
        <f>H96</f>
        <v>#REF!</v>
      </c>
      <c r="H101" s="11" t="s">
        <v>33</v>
      </c>
      <c r="I101" s="11"/>
    </row>
    <row r="102" spans="1:9" ht="18.75" x14ac:dyDescent="0.3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8.75" x14ac:dyDescent="0.3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8.75" x14ac:dyDescent="0.3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8.75" x14ac:dyDescent="0.3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8.75" x14ac:dyDescent="0.3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8.75" x14ac:dyDescent="0.3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8.75" x14ac:dyDescent="0.3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8.75" x14ac:dyDescent="0.3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8.75" x14ac:dyDescent="0.3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8.75" x14ac:dyDescent="0.3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8.75" x14ac:dyDescent="0.3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8.75" x14ac:dyDescent="0.3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8.75" x14ac:dyDescent="0.3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8.75" x14ac:dyDescent="0.3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8.75" x14ac:dyDescent="0.3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8.75" x14ac:dyDescent="0.3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8.75" x14ac:dyDescent="0.3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8.75" x14ac:dyDescent="0.3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ht="18.75" x14ac:dyDescent="0.3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ht="18.75" x14ac:dyDescent="0.3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ht="18.75" x14ac:dyDescent="0.3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ht="18.75" x14ac:dyDescent="0.3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ht="18.75" x14ac:dyDescent="0.3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ht="18.75" x14ac:dyDescent="0.3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ht="18.75" x14ac:dyDescent="0.3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ht="18.75" x14ac:dyDescent="0.3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ht="18.75" x14ac:dyDescent="0.3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8.75" x14ac:dyDescent="0.3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ht="18.75" x14ac:dyDescent="0.3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ht="18.75" x14ac:dyDescent="0.3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ht="18.75" x14ac:dyDescent="0.3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ht="18.75" x14ac:dyDescent="0.3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ht="18.75" x14ac:dyDescent="0.3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ht="18.75" x14ac:dyDescent="0.3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ht="18.75" x14ac:dyDescent="0.3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ht="18.75" x14ac:dyDescent="0.3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ht="18.75" x14ac:dyDescent="0.3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ht="18.75" x14ac:dyDescent="0.3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ht="18.75" x14ac:dyDescent="0.3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ht="18.75" x14ac:dyDescent="0.3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ht="18.75" x14ac:dyDescent="0.3">
      <c r="A142" s="10"/>
      <c r="B142" s="10"/>
      <c r="C142" s="10"/>
      <c r="D142" s="10"/>
      <c r="E142" s="10"/>
      <c r="F142" s="10"/>
      <c r="G142" s="10"/>
      <c r="H142" s="10"/>
      <c r="I142" s="10"/>
    </row>
  </sheetData>
  <mergeCells count="5">
    <mergeCell ref="A89:I91"/>
    <mergeCell ref="A32:H32"/>
    <mergeCell ref="A43:H43"/>
    <mergeCell ref="A65:H65"/>
    <mergeCell ref="A52:H52"/>
  </mergeCells>
  <pageMargins left="0.7" right="0.7" top="0.75" bottom="0.75" header="0.3" footer="0.3"/>
  <pageSetup paperSize="5" scale="82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2023-05-11T16:17:28Z</dcterms:modified>
</cp:coreProperties>
</file>