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480" windowHeight="11010"/>
  </bookViews>
  <sheets>
    <sheet name="AIA form" sheetId="1" r:id="rId1"/>
    <sheet name="Sheet2" sheetId="2" r:id="rId2"/>
  </sheets>
  <externalReferences>
    <externalReference r:id="rId3"/>
  </externalReferences>
  <definedNames>
    <definedName name="_Regression_Int" localSheetId="0" hidden="1">1</definedName>
    <definedName name="GRAND" localSheetId="0">'AIA form'!#REF!</definedName>
    <definedName name="GRAND">[1]G703!#REF!</definedName>
    <definedName name="Print_Area_MI" localSheetId="0">'AIA form'!#REF!</definedName>
    <definedName name="Print_Area_MI">#REF!</definedName>
    <definedName name="_xlnm.Print_Titles" localSheetId="0">'AIA form'!$1:$12</definedName>
    <definedName name="Print_Titles_MI" localSheetId="0">'AIA form'!$1:$12</definedName>
    <definedName name="Print_Titles_MI">#REF!,#REF!</definedName>
  </definedNames>
  <calcPr calcId="125725"/>
</workbook>
</file>

<file path=xl/calcChain.xml><?xml version="1.0" encoding="utf-8"?>
<calcChain xmlns="http://schemas.openxmlformats.org/spreadsheetml/2006/main">
  <c r="G26" i="2"/>
  <c r="J26" s="1"/>
  <c r="I26" l="1"/>
  <c r="I25"/>
  <c r="I29"/>
  <c r="I30"/>
  <c r="I31"/>
  <c r="I32"/>
  <c r="I33"/>
  <c r="J30"/>
  <c r="J31"/>
  <c r="J32"/>
  <c r="J33"/>
  <c r="J34"/>
  <c r="G29"/>
  <c r="H29" s="1"/>
  <c r="E46" i="1"/>
  <c r="F39" i="2"/>
  <c r="E39"/>
  <c r="D39"/>
  <c r="G34"/>
  <c r="H34" s="1"/>
  <c r="G33"/>
  <c r="H33" s="1"/>
  <c r="G32"/>
  <c r="H32" s="1"/>
  <c r="G31"/>
  <c r="H31" s="1"/>
  <c r="G30"/>
  <c r="H30" s="1"/>
  <c r="G25"/>
  <c r="H25" s="1"/>
  <c r="G24"/>
  <c r="J24" s="1"/>
  <c r="G23"/>
  <c r="G22"/>
  <c r="G21"/>
  <c r="H21" s="1"/>
  <c r="G18"/>
  <c r="I18" s="1"/>
  <c r="G17"/>
  <c r="I17" s="1"/>
  <c r="G16"/>
  <c r="I16" s="1"/>
  <c r="G15"/>
  <c r="H15" s="1"/>
  <c r="G14"/>
  <c r="I14" s="1"/>
  <c r="J25" l="1"/>
  <c r="I24"/>
  <c r="J23"/>
  <c r="I23"/>
  <c r="I22"/>
  <c r="I21"/>
  <c r="J21"/>
  <c r="I15"/>
  <c r="C39"/>
  <c r="F20" i="1" s="1"/>
  <c r="H16" i="2"/>
  <c r="H18"/>
  <c r="J15"/>
  <c r="H17"/>
  <c r="J16"/>
  <c r="H14"/>
  <c r="J29"/>
  <c r="J22"/>
  <c r="J18"/>
  <c r="J17"/>
  <c r="J14"/>
  <c r="G39"/>
  <c r="F22" i="1" s="1"/>
  <c r="E25" s="1"/>
  <c r="F30" s="1"/>
  <c r="F32" s="1"/>
  <c r="F36" s="1"/>
  <c r="I34" i="2"/>
  <c r="E38" i="1" l="1"/>
  <c r="J39" i="2"/>
  <c r="I39"/>
</calcChain>
</file>

<file path=xl/sharedStrings.xml><?xml version="1.0" encoding="utf-8"?>
<sst xmlns="http://schemas.openxmlformats.org/spreadsheetml/2006/main" count="148" uniqueCount="135">
  <si>
    <t>CONTINUATION SHEET</t>
  </si>
  <si>
    <t>AIA DOCUMENT G703</t>
  </si>
  <si>
    <t xml:space="preserve">  PAGE 2  OF 2  PAGES</t>
  </si>
  <si>
    <t>AIA Document G702, APPLICATION AND CERTIFICATION FOR PAYMENT, containing</t>
  </si>
  <si>
    <t>APPLICATION NO:</t>
  </si>
  <si>
    <t>Contractor's signed certification is attached.</t>
  </si>
  <si>
    <t>APPLICATION DATE:</t>
  </si>
  <si>
    <t>In tabulations below, amounts are stated to the nearest dollar.</t>
  </si>
  <si>
    <t>PERIOD TO:</t>
  </si>
  <si>
    <t>Use Column I on Contracts where variable retainage for line items may apply.</t>
  </si>
  <si>
    <t>ARCHITECT'S PROJECT NO: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</si>
  <si>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</si>
  <si>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</si>
  <si>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</si>
  <si>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</si>
  <si>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</si>
  <si>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</si>
  <si>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</si>
  <si>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</si>
  <si>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</si>
  <si>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ITEM</t>
  </si>
  <si>
    <t>DESCRIPTION OF WORK</t>
  </si>
  <si>
    <t>SCHEDULED</t>
  </si>
  <si>
    <t>WORK COMPLETED</t>
  </si>
  <si>
    <t>MATERIALS</t>
  </si>
  <si>
    <t>TOTAL</t>
  </si>
  <si>
    <t>%</t>
  </si>
  <si>
    <t>BALANCE</t>
  </si>
  <si>
    <t>RETAINAGE</t>
  </si>
  <si>
    <t>NO.</t>
  </si>
  <si>
    <t>VALUE</t>
  </si>
  <si>
    <t>FROM PREVIOUS</t>
  </si>
  <si>
    <t>THIS PERIOD</t>
  </si>
  <si>
    <t>PRESENTLY</t>
  </si>
  <si>
    <t>COMPLETED</t>
  </si>
  <si>
    <t>(G ÷ C)</t>
  </si>
  <si>
    <t>TO FINISH</t>
  </si>
  <si>
    <t>(IF VARIABLE</t>
  </si>
  <si>
    <t>APPLICATION</t>
  </si>
  <si>
    <t>STORED</t>
  </si>
  <si>
    <t>AND STORED</t>
  </si>
  <si>
    <t>(C - G)</t>
  </si>
  <si>
    <t>RATE)</t>
  </si>
  <si>
    <t>(D + E)</t>
  </si>
  <si>
    <t>(NOT IN</t>
  </si>
  <si>
    <t>TO DATE</t>
  </si>
  <si>
    <t>D OR E)</t>
  </si>
  <si>
    <t>(D+E+F)</t>
  </si>
  <si>
    <t>NET CHANGES by Change order</t>
  </si>
  <si>
    <t>Totals</t>
  </si>
  <si>
    <t>Total approved this month</t>
  </si>
  <si>
    <t>previous months by Owner</t>
  </si>
  <si>
    <t>Total changes approved in</t>
  </si>
  <si>
    <t>DEDUCTIONS</t>
  </si>
  <si>
    <t>ADDITIONS</t>
  </si>
  <si>
    <t>CHANGE ORDER SUMMARY</t>
  </si>
  <si>
    <t>By: ________________________________________    Date:__________________</t>
  </si>
  <si>
    <t>ARCHITECT:</t>
  </si>
  <si>
    <t>(Line 3 less Line 6)</t>
  </si>
  <si>
    <t>Balance to Finish, Including Retainage</t>
  </si>
  <si>
    <t>9.</t>
  </si>
  <si>
    <t>Current Payment Due . . . . . . . . . . . . . . . . . . . . . . . . . . . . .</t>
  </si>
  <si>
    <t>8.</t>
  </si>
  <si>
    <t>$_________________</t>
  </si>
  <si>
    <t xml:space="preserve">AMOUNT CERTIFIED  . . . . . . . . . . . . . . . . . . . . . . . . . . . . . . . . . . </t>
  </si>
  <si>
    <t>(Line 6 from Prior Certificate)</t>
  </si>
  <si>
    <t>Less Previous Certificates for Payment . . . . . . . . . . . .</t>
  </si>
  <si>
    <t>7.</t>
  </si>
  <si>
    <t>( Line 4 less Line 5 Total)</t>
  </si>
  <si>
    <t>Total Earned Less Retainage . . . . . . . . . . . . . . . . . . . . . .</t>
  </si>
  <si>
    <t>6.</t>
  </si>
  <si>
    <t>Plus line item demobilization deduct</t>
  </si>
  <si>
    <t xml:space="preserve">     Total in Column I G703) . . . . . . . . . . . . . . . . . . . . . . . . . . .</t>
  </si>
  <si>
    <t>ARCHITECT'S  APPLICATION FOR PAYMENT</t>
  </si>
  <si>
    <t>Total Retainage (Line 5a + 5b or</t>
  </si>
  <si>
    <t>(Columns F on G703)</t>
  </si>
  <si>
    <t>My Commission expires:</t>
  </si>
  <si>
    <t>b     0   % OF Stored Materials</t>
  </si>
  <si>
    <t>Notary Public:</t>
  </si>
  <si>
    <t>(Columns D + E on G703)</t>
  </si>
  <si>
    <t>a 10% of Completed Work</t>
  </si>
  <si>
    <t>Retainage:</t>
  </si>
  <si>
    <t>5.</t>
  </si>
  <si>
    <t>me this                        day of</t>
  </si>
  <si>
    <t>(Column G on G703)</t>
  </si>
  <si>
    <t>Subscribed and sworn to before</t>
  </si>
  <si>
    <t>Total Completed and Stored to Date . . . . . . . . . . . . . . .</t>
  </si>
  <si>
    <t>4.</t>
  </si>
  <si>
    <t>County of:</t>
  </si>
  <si>
    <t>State of:</t>
  </si>
  <si>
    <t>Contract Sum to Date  (Line 1 + 2)  . . . . . . . . . . . . . . . . . . . .</t>
  </si>
  <si>
    <t>3.</t>
  </si>
  <si>
    <t>Net Change by Change Order . . . . . . . . . . . . . . . . . . . . .</t>
  </si>
  <si>
    <t>2.</t>
  </si>
  <si>
    <t>CONTRACTOR:</t>
  </si>
  <si>
    <t>Original Contract Sum . . . . . . . . . . . . . . . . . . . . . . . . . . .</t>
  </si>
  <si>
    <t>1.</t>
  </si>
  <si>
    <t>Continuation Sheet attached.</t>
  </si>
  <si>
    <t>Application is made for payment, as shown below, in connection with the Contract</t>
  </si>
  <si>
    <t>CONTRACTOR'S APPLICATION FOR PAYMENT</t>
  </si>
  <si>
    <t>Slidell, LA 70458</t>
  </si>
  <si>
    <t>554 Old Spanish Trail</t>
  </si>
  <si>
    <t>CONTRACT DATE:</t>
  </si>
  <si>
    <t>VIA  ARCHITECT:</t>
  </si>
  <si>
    <t>Gulf Coast Electric Co., LLC</t>
  </si>
  <si>
    <t>From CONTRACTOR:</t>
  </si>
  <si>
    <t>x</t>
  </si>
  <si>
    <t>Contractor</t>
  </si>
  <si>
    <t>Architect</t>
  </si>
  <si>
    <t>PROJECT NOS.:</t>
  </si>
  <si>
    <t>Covington, LA 70435</t>
  </si>
  <si>
    <t>Owner</t>
  </si>
  <si>
    <t>6 Meyers Rd.</t>
  </si>
  <si>
    <t>Distribution to:</t>
  </si>
  <si>
    <t>PROJECT:</t>
  </si>
  <si>
    <t>Gottfried Contracting, LLC</t>
  </si>
  <si>
    <t>To OWNER:</t>
  </si>
  <si>
    <t>Page __1_ of __2_ Pages</t>
  </si>
  <si>
    <t>Computerized Replication of AIA Document G702</t>
  </si>
  <si>
    <t>APPLICATION AND CERTIFICATE FOR PAYMENT</t>
  </si>
  <si>
    <t>Contract for:</t>
  </si>
  <si>
    <t>Demolition</t>
  </si>
  <si>
    <t>mobilization</t>
  </si>
  <si>
    <t>Lift station 22</t>
  </si>
  <si>
    <t>under ground pipe</t>
  </si>
  <si>
    <t>Equipment install</t>
  </si>
  <si>
    <t>Start up and testing</t>
  </si>
  <si>
    <t>Lift station 23</t>
  </si>
  <si>
    <t>Lift station 33</t>
  </si>
  <si>
    <t>contract completion</t>
  </si>
  <si>
    <t>Mandeville Lift Stations 22, 23, &amp; 33 Improvements</t>
  </si>
  <si>
    <t>PEC No. 11093.06</t>
  </si>
  <si>
    <t>407-004</t>
  </si>
  <si>
    <t>13a</t>
  </si>
  <si>
    <t>Change Order No. 1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</si>
</sst>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General_)"/>
    <numFmt numFmtId="165" formatCode="#,##0.00;[Red]#,##0.00"/>
    <numFmt numFmtId="166" formatCode="m/d/yy"/>
  </numFmts>
  <fonts count="28">
    <font>
      <sz val="9"/>
      <name val="Times New Roman"/>
    </font>
    <font>
      <sz val="10"/>
      <name val="MS Sans Serif"/>
      <family val="2"/>
    </font>
    <font>
      <sz val="10"/>
      <name val="Tms Rmn"/>
    </font>
    <font>
      <sz val="10"/>
      <color indexed="8"/>
      <name val="Tms Rmn"/>
    </font>
    <font>
      <sz val="9"/>
      <name val="Times New Roman"/>
      <family val="1"/>
    </font>
    <font>
      <b/>
      <sz val="9"/>
      <color indexed="8"/>
      <name val="Tms Rmn"/>
    </font>
    <font>
      <b/>
      <sz val="10"/>
      <name val="Arial"/>
      <family val="2"/>
    </font>
    <font>
      <sz val="9"/>
      <color indexed="8"/>
      <name val="Times New Roman"/>
      <family val="1"/>
    </font>
    <font>
      <sz val="10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1"/>
      <name val="Century Schoolbook"/>
      <family val="1"/>
    </font>
    <font>
      <sz val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9"/>
      <name val="Times New Roman"/>
      <family val="1"/>
    </font>
    <font>
      <b/>
      <sz val="18"/>
      <name val="Arial"/>
      <family val="2"/>
    </font>
    <font>
      <b/>
      <sz val="9"/>
      <color indexed="8"/>
      <name val="Helv"/>
    </font>
    <font>
      <sz val="9"/>
      <color indexed="8"/>
      <name val="Tms Rmn"/>
    </font>
    <font>
      <i/>
      <sz val="9"/>
      <color indexed="8"/>
      <name val="Times New Roman"/>
      <family val="1"/>
    </font>
    <font>
      <sz val="9"/>
      <color indexed="8"/>
      <name val="Arial"/>
      <family val="2"/>
    </font>
    <font>
      <sz val="9"/>
      <color indexed="8"/>
      <name val="Helv"/>
    </font>
    <font>
      <sz val="9"/>
      <name val="Tms Rmn"/>
    </font>
    <font>
      <sz val="9"/>
      <color indexed="8"/>
      <name val="Courier"/>
      <family val="3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164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37" fontId="2" fillId="0" borderId="0"/>
    <xf numFmtId="9" fontId="1" fillId="0" borderId="0" applyFont="0" applyFill="0" applyBorder="0" applyAlignment="0" applyProtection="0"/>
  </cellStyleXfs>
  <cellXfs count="153">
    <xf numFmtId="164" fontId="0" fillId="0" borderId="0" xfId="0"/>
    <xf numFmtId="37" fontId="3" fillId="0" borderId="0" xfId="3" applyFont="1"/>
    <xf numFmtId="37" fontId="4" fillId="0" borderId="0" xfId="3" applyFont="1" applyAlignment="1" applyProtection="1">
      <alignment horizontal="left"/>
    </xf>
    <xf numFmtId="37" fontId="5" fillId="0" borderId="0" xfId="3" applyFont="1" applyProtection="1"/>
    <xf numFmtId="40" fontId="6" fillId="0" borderId="0" xfId="1" applyFont="1"/>
    <xf numFmtId="0" fontId="7" fillId="0" borderId="4" xfId="3" applyNumberFormat="1" applyFont="1" applyBorder="1" applyAlignment="1" applyProtection="1">
      <alignment horizontal="center"/>
      <protection locked="0"/>
    </xf>
    <xf numFmtId="37" fontId="7" fillId="0" borderId="4" xfId="3" applyFont="1" applyBorder="1" applyProtection="1">
      <protection locked="0"/>
    </xf>
    <xf numFmtId="37" fontId="3" fillId="0" borderId="0" xfId="3" applyFont="1" applyBorder="1"/>
    <xf numFmtId="37" fontId="3" fillId="0" borderId="5" xfId="3" applyFont="1" applyBorder="1"/>
    <xf numFmtId="164" fontId="0" fillId="0" borderId="7" xfId="0" applyBorder="1"/>
    <xf numFmtId="40" fontId="10" fillId="0" borderId="7" xfId="1" applyFont="1" applyBorder="1"/>
    <xf numFmtId="40" fontId="11" fillId="0" borderId="10" xfId="1" applyFont="1" applyBorder="1" applyAlignment="1">
      <alignment horizontal="right"/>
    </xf>
    <xf numFmtId="40" fontId="11" fillId="0" borderId="3" xfId="1" applyFont="1" applyBorder="1" applyAlignment="1">
      <alignment horizontal="right"/>
    </xf>
    <xf numFmtId="40" fontId="10" fillId="0" borderId="2" xfId="1" applyFont="1" applyBorder="1" applyAlignment="1">
      <alignment horizontal="right"/>
    </xf>
    <xf numFmtId="40" fontId="11" fillId="0" borderId="6" xfId="1" applyFont="1" applyBorder="1" applyAlignment="1">
      <alignment horizontal="center"/>
    </xf>
    <xf numFmtId="164" fontId="0" fillId="0" borderId="15" xfId="0" applyBorder="1" applyAlignment="1">
      <alignment horizontal="right"/>
    </xf>
    <xf numFmtId="164" fontId="10" fillId="0" borderId="6" xfId="0" applyFont="1" applyBorder="1"/>
    <xf numFmtId="40" fontId="11" fillId="0" borderId="14" xfId="1" applyFont="1" applyBorder="1" applyAlignment="1">
      <alignment horizontal="center"/>
    </xf>
    <xf numFmtId="164" fontId="0" fillId="0" borderId="10" xfId="0" applyBorder="1" applyAlignment="1">
      <alignment horizontal="right"/>
    </xf>
    <xf numFmtId="164" fontId="0" fillId="0" borderId="3" xfId="0" applyBorder="1"/>
    <xf numFmtId="164" fontId="10" fillId="0" borderId="2" xfId="0" applyFont="1" applyBorder="1"/>
    <xf numFmtId="40" fontId="11" fillId="0" borderId="5" xfId="1" applyFont="1" applyBorder="1" applyAlignment="1">
      <alignment horizontal="center"/>
    </xf>
    <xf numFmtId="164" fontId="0" fillId="0" borderId="13" xfId="0" applyBorder="1"/>
    <xf numFmtId="164" fontId="10" fillId="0" borderId="14" xfId="0" applyFont="1" applyBorder="1"/>
    <xf numFmtId="40" fontId="11" fillId="0" borderId="11" xfId="1" applyFont="1" applyBorder="1" applyAlignment="1">
      <alignment horizontal="center"/>
    </xf>
    <xf numFmtId="164" fontId="0" fillId="0" borderId="15" xfId="0" applyBorder="1"/>
    <xf numFmtId="40" fontId="11" fillId="0" borderId="4" xfId="1" applyFont="1" applyBorder="1" applyAlignment="1">
      <alignment horizontal="center"/>
    </xf>
    <xf numFmtId="40" fontId="11" fillId="0" borderId="2" xfId="1" applyFont="1" applyBorder="1" applyAlignment="1">
      <alignment horizontal="left"/>
    </xf>
    <xf numFmtId="164" fontId="11" fillId="0" borderId="2" xfId="0" applyFont="1" applyBorder="1"/>
    <xf numFmtId="40" fontId="10" fillId="0" borderId="0" xfId="1" applyFont="1"/>
    <xf numFmtId="164" fontId="12" fillId="0" borderId="0" xfId="0" applyFont="1"/>
    <xf numFmtId="164" fontId="13" fillId="0" borderId="0" xfId="0" applyFont="1"/>
    <xf numFmtId="164" fontId="14" fillId="0" borderId="0" xfId="0" applyFont="1"/>
    <xf numFmtId="8" fontId="14" fillId="0" borderId="7" xfId="2" applyFont="1" applyBorder="1"/>
    <xf numFmtId="164" fontId="15" fillId="0" borderId="0" xfId="0" applyFont="1"/>
    <xf numFmtId="164" fontId="12" fillId="0" borderId="0" xfId="0" quotePrefix="1" applyFont="1" applyAlignment="1">
      <alignment horizontal="center"/>
    </xf>
    <xf numFmtId="40" fontId="14" fillId="0" borderId="0" xfId="1" applyFont="1"/>
    <xf numFmtId="164" fontId="12" fillId="0" borderId="0" xfId="0" applyFont="1" applyAlignment="1">
      <alignment horizontal="center"/>
    </xf>
    <xf numFmtId="8" fontId="14" fillId="0" borderId="4" xfId="2" applyFont="1" applyBorder="1"/>
    <xf numFmtId="44" fontId="14" fillId="0" borderId="0" xfId="0" applyNumberFormat="1" applyFont="1"/>
    <xf numFmtId="8" fontId="14" fillId="0" borderId="0" xfId="2" applyFont="1"/>
    <xf numFmtId="8" fontId="14" fillId="0" borderId="0" xfId="2" applyFont="1" applyBorder="1"/>
    <xf numFmtId="40" fontId="13" fillId="0" borderId="0" xfId="1" applyFont="1"/>
    <xf numFmtId="164" fontId="10" fillId="0" borderId="0" xfId="0" applyFont="1"/>
    <xf numFmtId="164" fontId="16" fillId="0" borderId="0" xfId="0" applyFont="1"/>
    <xf numFmtId="164" fontId="6" fillId="0" borderId="0" xfId="0" applyFont="1"/>
    <xf numFmtId="164" fontId="8" fillId="0" borderId="0" xfId="0" applyFont="1"/>
    <xf numFmtId="8" fontId="14" fillId="0" borderId="7" xfId="2" applyNumberFormat="1" applyFont="1" applyBorder="1"/>
    <xf numFmtId="164" fontId="17" fillId="0" borderId="0" xfId="0" applyFont="1"/>
    <xf numFmtId="40" fontId="15" fillId="0" borderId="0" xfId="1" applyFont="1"/>
    <xf numFmtId="164" fontId="0" fillId="0" borderId="0" xfId="0" applyAlignment="1">
      <alignment horizontal="right"/>
    </xf>
    <xf numFmtId="164" fontId="18" fillId="0" borderId="0" xfId="0" applyFont="1"/>
    <xf numFmtId="14" fontId="0" fillId="0" borderId="0" xfId="0" applyNumberFormat="1"/>
    <xf numFmtId="164" fontId="4" fillId="0" borderId="0" xfId="0" applyFont="1" applyAlignment="1">
      <alignment horizontal="left"/>
    </xf>
    <xf numFmtId="40" fontId="6" fillId="0" borderId="0" xfId="1" applyFont="1" applyAlignment="1">
      <alignment horizontal="left"/>
    </xf>
    <xf numFmtId="164" fontId="19" fillId="0" borderId="7" xfId="0" applyFont="1" applyBorder="1"/>
    <xf numFmtId="14" fontId="9" fillId="0" borderId="0" xfId="0" applyNumberFormat="1" applyFont="1"/>
    <xf numFmtId="37" fontId="20" fillId="0" borderId="1" xfId="3" applyFont="1" applyBorder="1" applyAlignment="1" applyProtection="1">
      <alignment horizontal="left"/>
    </xf>
    <xf numFmtId="37" fontId="21" fillId="0" borderId="1" xfId="3" applyFont="1" applyBorder="1" applyProtection="1"/>
    <xf numFmtId="37" fontId="22" fillId="0" borderId="1" xfId="3" applyFont="1" applyBorder="1" applyAlignment="1" applyProtection="1">
      <alignment horizontal="left"/>
    </xf>
    <xf numFmtId="37" fontId="23" fillId="0" borderId="1" xfId="3" applyFont="1" applyBorder="1" applyAlignment="1" applyProtection="1">
      <alignment horizontal="left"/>
    </xf>
    <xf numFmtId="37" fontId="23" fillId="0" borderId="1" xfId="3" applyFont="1" applyBorder="1" applyAlignment="1" applyProtection="1">
      <alignment horizontal="left"/>
      <protection locked="0"/>
    </xf>
    <xf numFmtId="37" fontId="24" fillId="0" borderId="1" xfId="3" applyFont="1" applyBorder="1"/>
    <xf numFmtId="37" fontId="25" fillId="0" borderId="0" xfId="3" applyFont="1" applyProtection="1"/>
    <xf numFmtId="37" fontId="21" fillId="0" borderId="0" xfId="3" applyFont="1" applyProtection="1"/>
    <xf numFmtId="37" fontId="7" fillId="0" borderId="0" xfId="3" applyFont="1" applyAlignment="1" applyProtection="1">
      <alignment horizontal="right"/>
    </xf>
    <xf numFmtId="37" fontId="26" fillId="0" borderId="0" xfId="3" applyFont="1" applyProtection="1">
      <protection locked="0"/>
    </xf>
    <xf numFmtId="166" fontId="26" fillId="0" borderId="0" xfId="3" applyNumberFormat="1" applyFont="1" applyProtection="1">
      <protection locked="0"/>
    </xf>
    <xf numFmtId="40" fontId="27" fillId="0" borderId="0" xfId="1" applyFont="1"/>
    <xf numFmtId="37" fontId="21" fillId="0" borderId="0" xfId="3" applyFont="1"/>
    <xf numFmtId="37" fontId="7" fillId="0" borderId="2" xfId="3" applyFont="1" applyBorder="1" applyAlignment="1" applyProtection="1">
      <alignment horizontal="center"/>
    </xf>
    <xf numFmtId="37" fontId="7" fillId="0" borderId="2" xfId="3" applyFont="1" applyBorder="1" applyAlignment="1" applyProtection="1">
      <alignment horizontal="centerContinuous"/>
    </xf>
    <xf numFmtId="37" fontId="7" fillId="0" borderId="3" xfId="3" applyFont="1" applyBorder="1" applyAlignment="1" applyProtection="1">
      <alignment horizontal="centerContinuous"/>
    </xf>
    <xf numFmtId="37" fontId="7" fillId="0" borderId="4" xfId="3" applyFont="1" applyBorder="1" applyAlignment="1" applyProtection="1">
      <alignment horizontal="center"/>
    </xf>
    <xf numFmtId="37" fontId="7" fillId="0" borderId="5" xfId="3" applyFont="1" applyBorder="1" applyAlignment="1" applyProtection="1">
      <alignment horizontal="center"/>
    </xf>
    <xf numFmtId="37" fontId="7" fillId="0" borderId="6" xfId="3" applyFont="1" applyBorder="1" applyAlignment="1" applyProtection="1">
      <alignment horizontal="centerContinuous"/>
    </xf>
    <xf numFmtId="37" fontId="7" fillId="0" borderId="7" xfId="3" applyFont="1" applyBorder="1" applyAlignment="1" applyProtection="1">
      <alignment horizontal="centerContinuous"/>
    </xf>
    <xf numFmtId="37" fontId="7" fillId="0" borderId="5" xfId="3" applyFont="1" applyBorder="1" applyAlignment="1" applyProtection="1">
      <alignment horizontal="centerContinuous"/>
    </xf>
    <xf numFmtId="37" fontId="7" fillId="0" borderId="8" xfId="3" applyFont="1" applyBorder="1" applyAlignment="1" applyProtection="1">
      <alignment horizontal="center"/>
    </xf>
    <xf numFmtId="37" fontId="7" fillId="0" borderId="5" xfId="3" quotePrefix="1" applyFont="1" applyBorder="1" applyAlignment="1" applyProtection="1">
      <alignment horizontal="center"/>
    </xf>
    <xf numFmtId="37" fontId="7" fillId="0" borderId="5" xfId="3" applyFont="1" applyBorder="1" applyProtection="1"/>
    <xf numFmtId="37" fontId="7" fillId="2" borderId="5" xfId="3" applyFont="1" applyFill="1" applyBorder="1" applyAlignment="1" applyProtection="1">
      <alignment horizontal="center"/>
    </xf>
    <xf numFmtId="37" fontId="7" fillId="0" borderId="8" xfId="3" quotePrefix="1" applyFont="1" applyBorder="1" applyAlignment="1" applyProtection="1">
      <alignment horizontal="center"/>
    </xf>
    <xf numFmtId="37" fontId="7" fillId="2" borderId="5" xfId="3" applyFont="1" applyFill="1" applyBorder="1" applyProtection="1"/>
    <xf numFmtId="37" fontId="7" fillId="0" borderId="6" xfId="3" applyFont="1" applyBorder="1" applyProtection="1"/>
    <xf numFmtId="37" fontId="7" fillId="0" borderId="9" xfId="3" applyFont="1" applyBorder="1" applyProtection="1"/>
    <xf numFmtId="37" fontId="7" fillId="2" borderId="6" xfId="3" applyFont="1" applyFill="1" applyBorder="1" applyProtection="1"/>
    <xf numFmtId="37" fontId="7" fillId="0" borderId="6" xfId="3" applyFont="1" applyBorder="1" applyAlignment="1" applyProtection="1">
      <alignment horizontal="center"/>
    </xf>
    <xf numFmtId="37" fontId="7" fillId="0" borderId="9" xfId="3" applyFont="1" applyBorder="1" applyAlignment="1" applyProtection="1">
      <alignment horizontal="center"/>
    </xf>
    <xf numFmtId="40" fontId="4" fillId="0" borderId="4" xfId="1" applyFont="1" applyBorder="1"/>
    <xf numFmtId="7" fontId="7" fillId="0" borderId="4" xfId="3" applyNumberFormat="1" applyFont="1" applyBorder="1" applyAlignment="1" applyProtection="1">
      <alignment horizontal="right"/>
      <protection locked="0"/>
    </xf>
    <xf numFmtId="39" fontId="7" fillId="0" borderId="4" xfId="3" applyNumberFormat="1" applyFont="1" applyBorder="1" applyAlignment="1" applyProtection="1">
      <alignment horizontal="right"/>
      <protection locked="0"/>
    </xf>
    <xf numFmtId="9" fontId="7" fillId="0" borderId="10" xfId="3" applyNumberFormat="1" applyFont="1" applyBorder="1" applyAlignment="1" applyProtection="1">
      <alignment horizontal="right"/>
      <protection locked="0"/>
    </xf>
    <xf numFmtId="7" fontId="7" fillId="0" borderId="11" xfId="3" applyNumberFormat="1" applyFont="1" applyBorder="1" applyAlignment="1" applyProtection="1">
      <alignment horizontal="right"/>
      <protection locked="0"/>
    </xf>
    <xf numFmtId="0" fontId="4" fillId="0" borderId="8" xfId="1" applyNumberFormat="1" applyFont="1" applyBorder="1" applyAlignment="1">
      <alignment horizontal="center"/>
    </xf>
    <xf numFmtId="40" fontId="4" fillId="0" borderId="0" xfId="1" applyFont="1" applyBorder="1"/>
    <xf numFmtId="40" fontId="7" fillId="0" borderId="8" xfId="2" applyNumberFormat="1" applyFont="1" applyBorder="1" applyAlignment="1" applyProtection="1">
      <alignment horizontal="right"/>
      <protection locked="0"/>
    </xf>
    <xf numFmtId="0" fontId="4" fillId="0" borderId="4" xfId="1" applyNumberFormat="1" applyFont="1" applyBorder="1" applyAlignment="1">
      <alignment horizontal="center"/>
    </xf>
    <xf numFmtId="40" fontId="7" fillId="0" borderId="4" xfId="2" applyNumberFormat="1" applyFont="1" applyBorder="1" applyAlignment="1" applyProtection="1">
      <alignment horizontal="right"/>
      <protection locked="0"/>
    </xf>
    <xf numFmtId="40" fontId="4" fillId="0" borderId="8" xfId="1" applyFont="1" applyBorder="1"/>
    <xf numFmtId="7" fontId="7" fillId="0" borderId="8" xfId="3" applyNumberFormat="1" applyFont="1" applyBorder="1" applyAlignment="1" applyProtection="1">
      <alignment horizontal="right"/>
      <protection locked="0"/>
    </xf>
    <xf numFmtId="40" fontId="4" fillId="0" borderId="10" xfId="1" applyFont="1" applyBorder="1"/>
    <xf numFmtId="165" fontId="4" fillId="0" borderId="12" xfId="2" applyNumberFormat="1" applyFont="1" applyBorder="1" applyAlignment="1">
      <alignment horizontal="right"/>
    </xf>
    <xf numFmtId="165" fontId="4" fillId="0" borderId="10" xfId="2" applyNumberFormat="1" applyFont="1" applyBorder="1" applyAlignment="1">
      <alignment horizontal="right"/>
    </xf>
    <xf numFmtId="40" fontId="4" fillId="0" borderId="4" xfId="1" applyFont="1" applyBorder="1" applyAlignment="1">
      <alignment horizontal="right"/>
    </xf>
    <xf numFmtId="164" fontId="4" fillId="0" borderId="4" xfId="0" applyFont="1" applyBorder="1"/>
    <xf numFmtId="164" fontId="4" fillId="0" borderId="8" xfId="0" applyFont="1" applyBorder="1"/>
    <xf numFmtId="164" fontId="27" fillId="0" borderId="0" xfId="0" applyFont="1"/>
    <xf numFmtId="4" fontId="4" fillId="0" borderId="8" xfId="0" applyNumberFormat="1" applyFont="1" applyBorder="1"/>
    <xf numFmtId="0" fontId="4" fillId="0" borderId="11" xfId="1" applyNumberFormat="1" applyFont="1" applyBorder="1" applyAlignment="1">
      <alignment horizontal="center"/>
    </xf>
    <xf numFmtId="40" fontId="4" fillId="0" borderId="11" xfId="1" applyFont="1" applyBorder="1"/>
    <xf numFmtId="164" fontId="4" fillId="0" borderId="11" xfId="0" applyFont="1" applyBorder="1"/>
    <xf numFmtId="40" fontId="4" fillId="0" borderId="14" xfId="1" applyFont="1" applyBorder="1"/>
    <xf numFmtId="9" fontId="7" fillId="0" borderId="4" xfId="4" applyFont="1" applyBorder="1" applyAlignment="1" applyProtection="1">
      <alignment horizontal="right"/>
      <protection locked="0"/>
    </xf>
    <xf numFmtId="40" fontId="7" fillId="0" borderId="2" xfId="1" applyFont="1" applyBorder="1" applyAlignment="1" applyProtection="1">
      <alignment horizontal="right"/>
      <protection locked="0"/>
    </xf>
    <xf numFmtId="0" fontId="4" fillId="0" borderId="9" xfId="1" applyNumberFormat="1" applyFont="1" applyBorder="1" applyAlignment="1">
      <alignment horizontal="center"/>
    </xf>
    <xf numFmtId="40" fontId="4" fillId="0" borderId="7" xfId="1" applyFont="1" applyBorder="1"/>
    <xf numFmtId="40" fontId="4" fillId="0" borderId="9" xfId="1" applyFont="1" applyBorder="1"/>
    <xf numFmtId="164" fontId="4" fillId="0" borderId="9" xfId="0" applyFont="1" applyBorder="1"/>
    <xf numFmtId="164" fontId="4" fillId="0" borderId="7" xfId="0" applyFont="1" applyBorder="1"/>
    <xf numFmtId="9" fontId="7" fillId="0" borderId="9" xfId="4" applyFont="1" applyBorder="1" applyAlignment="1" applyProtection="1">
      <alignment horizontal="right"/>
      <protection locked="0"/>
    </xf>
    <xf numFmtId="39" fontId="7" fillId="0" borderId="8" xfId="3" applyNumberFormat="1" applyFont="1" applyBorder="1" applyAlignment="1" applyProtection="1">
      <alignment horizontal="right"/>
      <protection locked="0"/>
    </xf>
    <xf numFmtId="40" fontId="7" fillId="0" borderId="5" xfId="1" applyFont="1" applyBorder="1" applyAlignment="1" applyProtection="1">
      <alignment horizontal="right"/>
      <protection locked="0"/>
    </xf>
    <xf numFmtId="37" fontId="21" fillId="0" borderId="16" xfId="3" applyFont="1" applyBorder="1"/>
    <xf numFmtId="37" fontId="21" fillId="0" borderId="17" xfId="3" applyFont="1" applyBorder="1"/>
    <xf numFmtId="8" fontId="7" fillId="0" borderId="16" xfId="2" applyFont="1" applyBorder="1"/>
    <xf numFmtId="164" fontId="0" fillId="0" borderId="0" xfId="0" applyBorder="1"/>
    <xf numFmtId="164" fontId="0" fillId="0" borderId="7" xfId="0" applyBorder="1" applyAlignment="1">
      <alignment horizontal="left"/>
    </xf>
    <xf numFmtId="164" fontId="0" fillId="0" borderId="0" xfId="0" applyAlignment="1">
      <alignment horizontal="right" vertical="center"/>
    </xf>
    <xf numFmtId="164" fontId="18" fillId="0" borderId="0" xfId="0" applyFont="1" applyAlignment="1">
      <alignment horizontal="right" vertical="center"/>
    </xf>
    <xf numFmtId="164" fontId="4" fillId="0" borderId="0" xfId="0" applyFont="1" applyAlignment="1">
      <alignment horizontal="right" vertical="center"/>
    </xf>
    <xf numFmtId="40" fontId="10" fillId="0" borderId="0" xfId="1" applyFont="1" applyAlignment="1">
      <alignment horizontal="left"/>
    </xf>
    <xf numFmtId="40" fontId="4" fillId="0" borderId="12" xfId="1" applyFont="1" applyBorder="1"/>
    <xf numFmtId="39" fontId="4" fillId="0" borderId="10" xfId="1" applyNumberFormat="1" applyFont="1" applyBorder="1"/>
    <xf numFmtId="0" fontId="0" fillId="0" borderId="4" xfId="0" applyNumberFormat="1" applyBorder="1"/>
    <xf numFmtId="164" fontId="0" fillId="0" borderId="4" xfId="0" applyBorder="1"/>
    <xf numFmtId="164" fontId="7" fillId="0" borderId="16" xfId="2" applyNumberFormat="1" applyFont="1" applyBorder="1"/>
    <xf numFmtId="164" fontId="7" fillId="0" borderId="11" xfId="3" applyNumberFormat="1" applyFont="1" applyBorder="1" applyAlignment="1" applyProtection="1">
      <alignment horizontal="right"/>
      <protection locked="0"/>
    </xf>
    <xf numFmtId="37" fontId="7" fillId="0" borderId="4" xfId="3" applyFont="1" applyBorder="1"/>
    <xf numFmtId="8" fontId="4" fillId="2" borderId="3" xfId="2" applyFont="1" applyFill="1" applyBorder="1"/>
    <xf numFmtId="8" fontId="4" fillId="2" borderId="0" xfId="2" applyFont="1" applyFill="1" applyBorder="1"/>
    <xf numFmtId="8" fontId="4" fillId="2" borderId="10" xfId="2" applyFont="1" applyFill="1" applyBorder="1"/>
    <xf numFmtId="40" fontId="11" fillId="0" borderId="6" xfId="1" applyFont="1" applyBorder="1" applyAlignment="1">
      <alignment horizontal="center"/>
    </xf>
    <xf numFmtId="40" fontId="11" fillId="0" borderId="15" xfId="1" applyFont="1" applyBorder="1" applyAlignment="1">
      <alignment horizontal="center"/>
    </xf>
    <xf numFmtId="40" fontId="11" fillId="0" borderId="14" xfId="1" applyFont="1" applyBorder="1" applyAlignment="1">
      <alignment horizontal="center"/>
    </xf>
    <xf numFmtId="40" fontId="11" fillId="0" borderId="13" xfId="1" applyFont="1" applyBorder="1" applyAlignment="1">
      <alignment horizontal="center"/>
    </xf>
    <xf numFmtId="8" fontId="7" fillId="2" borderId="3" xfId="2" applyFont="1" applyFill="1" applyBorder="1" applyAlignment="1" applyProtection="1">
      <alignment horizontal="right"/>
      <protection locked="0"/>
    </xf>
    <xf numFmtId="8" fontId="4" fillId="2" borderId="8" xfId="2" applyFont="1" applyFill="1" applyBorder="1"/>
    <xf numFmtId="8" fontId="4" fillId="2" borderId="12" xfId="2" applyFont="1" applyFill="1" applyBorder="1"/>
    <xf numFmtId="8" fontId="4" fillId="2" borderId="13" xfId="2" applyFont="1" applyFill="1" applyBorder="1"/>
    <xf numFmtId="8" fontId="4" fillId="2" borderId="11" xfId="2" applyFont="1" applyFill="1" applyBorder="1"/>
    <xf numFmtId="8" fontId="4" fillId="2" borderId="15" xfId="2" applyFont="1" applyFill="1" applyBorder="1"/>
    <xf numFmtId="0" fontId="0" fillId="0" borderId="4" xfId="0" applyNumberFormat="1" applyFill="1" applyBorder="1"/>
  </cellXfs>
  <cellStyles count="5">
    <cellStyle name="Comma" xfId="1" builtinId="3"/>
    <cellStyle name="Currency" xfId="2" builtinId="4"/>
    <cellStyle name="Normal" xfId="0" builtinId="0"/>
    <cellStyle name="Normal_G703" xfId="3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5Gottfried%20Contracting%20LLC\JOBS\Job%20318-%20William%20Guste%20Elementary-%20Ramp%20and%20Canopy%20Modifications\Book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7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13" transitionEvaluation="1"/>
  <dimension ref="A1:Z53"/>
  <sheetViews>
    <sheetView showGridLines="0" tabSelected="1" topLeftCell="A13" zoomScaleNormal="100" workbookViewId="0">
      <selection activeCell="E38" sqref="E38"/>
    </sheetView>
  </sheetViews>
  <sheetFormatPr defaultColWidth="8.5" defaultRowHeight="12.75"/>
  <cols>
    <col min="1" max="1" width="4.1640625" style="1" customWidth="1"/>
    <col min="2" max="2" width="36" style="1" customWidth="1"/>
    <col min="3" max="3" width="15" style="1" customWidth="1"/>
    <col min="4" max="4" width="16.33203125" style="1" customWidth="1"/>
    <col min="5" max="5" width="14.1640625" style="1" customWidth="1"/>
    <col min="6" max="6" width="16.33203125" style="1" customWidth="1"/>
    <col min="7" max="7" width="1.5" style="1" customWidth="1"/>
    <col min="8" max="8" width="2.1640625" style="1" customWidth="1"/>
    <col min="9" max="9" width="13.83203125" style="1" customWidth="1"/>
    <col min="10" max="10" width="12.6640625" style="1" customWidth="1"/>
    <col min="11" max="11" width="8.5" style="1"/>
    <col min="12" max="12" width="10.33203125" style="1" customWidth="1"/>
    <col min="13" max="13" width="3.5" style="1" customWidth="1"/>
    <col min="14" max="14" width="26.1640625" style="1" customWidth="1"/>
    <col min="15" max="15" width="2.6640625" style="1" customWidth="1"/>
    <col min="16" max="16384" width="8.5" style="1"/>
  </cols>
  <sheetData>
    <row r="1" spans="1:17" ht="23.25">
      <c r="A1" s="55" t="s">
        <v>119</v>
      </c>
      <c r="B1" s="9"/>
      <c r="C1" s="9"/>
      <c r="D1" s="9"/>
      <c r="E1" s="10"/>
      <c r="F1" s="10"/>
      <c r="G1" s="9" t="s">
        <v>118</v>
      </c>
      <c r="H1" s="9"/>
      <c r="I1" s="9"/>
      <c r="J1" s="9"/>
      <c r="K1" s="9"/>
      <c r="L1" s="9"/>
      <c r="M1" s="9"/>
      <c r="N1" s="9" t="s">
        <v>117</v>
      </c>
      <c r="O1" s="9"/>
      <c r="P1"/>
      <c r="Q1"/>
    </row>
    <row r="2" spans="1:17" ht="14.1" customHeight="1">
      <c r="A2"/>
      <c r="B2" s="128" t="s">
        <v>116</v>
      </c>
      <c r="C2" s="51" t="s">
        <v>115</v>
      </c>
      <c r="E2" s="131" t="s">
        <v>114</v>
      </c>
      <c r="F2" t="s">
        <v>131</v>
      </c>
      <c r="G2" s="45"/>
      <c r="H2" s="45"/>
      <c r="I2"/>
      <c r="J2"/>
      <c r="K2" s="50" t="s">
        <v>4</v>
      </c>
      <c r="L2" s="51">
        <v>4</v>
      </c>
      <c r="M2"/>
      <c r="N2" t="s">
        <v>113</v>
      </c>
      <c r="O2"/>
      <c r="P2"/>
      <c r="Q2"/>
    </row>
    <row r="3" spans="1:17" ht="14.1" customHeight="1">
      <c r="A3"/>
      <c r="B3" s="128"/>
      <c r="C3" s="51" t="s">
        <v>112</v>
      </c>
      <c r="E3" s="29"/>
      <c r="F3" s="54"/>
      <c r="G3" s="45"/>
      <c r="H3" s="45"/>
      <c r="I3"/>
      <c r="J3"/>
      <c r="K3" s="50" t="s">
        <v>8</v>
      </c>
      <c r="L3" s="56">
        <v>42400</v>
      </c>
      <c r="M3"/>
      <c r="N3" t="s">
        <v>111</v>
      </c>
      <c r="O3"/>
      <c r="P3"/>
      <c r="Q3"/>
    </row>
    <row r="4" spans="1:17" ht="14.1" customHeight="1">
      <c r="A4"/>
      <c r="B4" s="128"/>
      <c r="C4" s="51" t="s">
        <v>110</v>
      </c>
      <c r="E4" s="29"/>
      <c r="F4" s="4"/>
      <c r="G4"/>
      <c r="H4"/>
      <c r="I4"/>
      <c r="J4"/>
      <c r="K4" s="50" t="s">
        <v>109</v>
      </c>
      <c r="L4" s="53" t="s">
        <v>132</v>
      </c>
      <c r="M4"/>
      <c r="N4" t="s">
        <v>108</v>
      </c>
      <c r="O4"/>
      <c r="P4"/>
      <c r="Q4"/>
    </row>
    <row r="5" spans="1:17" ht="10.5" customHeight="1">
      <c r="A5"/>
      <c r="B5" s="128"/>
      <c r="C5" s="51"/>
      <c r="E5" s="29"/>
      <c r="F5" s="29"/>
      <c r="G5"/>
      <c r="H5"/>
      <c r="I5"/>
      <c r="J5"/>
      <c r="K5" s="50"/>
      <c r="L5">
        <v>16000</v>
      </c>
      <c r="M5"/>
      <c r="N5" t="s">
        <v>107</v>
      </c>
      <c r="O5" t="s">
        <v>106</v>
      </c>
      <c r="P5"/>
      <c r="Q5"/>
    </row>
    <row r="6" spans="1:17">
      <c r="A6"/>
      <c r="B6" s="128" t="s">
        <v>105</v>
      </c>
      <c r="C6" s="45" t="s">
        <v>104</v>
      </c>
      <c r="E6" s="131" t="s">
        <v>103</v>
      </c>
      <c r="F6" s="4"/>
      <c r="G6" s="51"/>
      <c r="H6"/>
      <c r="I6"/>
      <c r="J6"/>
      <c r="K6" s="50" t="s">
        <v>102</v>
      </c>
      <c r="L6" s="52">
        <v>42090</v>
      </c>
      <c r="M6"/>
      <c r="N6" s="9"/>
      <c r="O6"/>
      <c r="P6"/>
      <c r="Q6"/>
    </row>
    <row r="7" spans="1:17">
      <c r="A7"/>
      <c r="B7" s="128"/>
      <c r="C7" s="45" t="s">
        <v>101</v>
      </c>
      <c r="E7" s="29"/>
      <c r="F7" s="4"/>
      <c r="G7" s="51"/>
      <c r="H7"/>
      <c r="I7"/>
      <c r="J7" s="45"/>
      <c r="K7" s="45"/>
      <c r="L7" s="45"/>
      <c r="M7"/>
      <c r="N7" s="9"/>
      <c r="O7"/>
      <c r="P7"/>
      <c r="Q7"/>
    </row>
    <row r="8" spans="1:17" ht="9.75" customHeight="1">
      <c r="A8"/>
      <c r="B8" s="129"/>
      <c r="C8" s="51" t="s">
        <v>100</v>
      </c>
      <c r="E8" s="29"/>
      <c r="F8" s="4"/>
      <c r="G8" s="51"/>
      <c r="H8"/>
      <c r="I8"/>
      <c r="J8" s="45"/>
      <c r="K8" s="45"/>
      <c r="L8" s="45"/>
      <c r="M8"/>
      <c r="N8"/>
      <c r="O8"/>
      <c r="P8"/>
      <c r="Q8"/>
    </row>
    <row r="9" spans="1:17" ht="6.75" customHeight="1">
      <c r="A9"/>
      <c r="B9" s="129"/>
      <c r="C9" s="51"/>
      <c r="E9" s="29"/>
      <c r="F9" s="29"/>
      <c r="G9"/>
      <c r="H9"/>
      <c r="I9"/>
      <c r="J9"/>
      <c r="K9"/>
      <c r="L9"/>
      <c r="M9"/>
      <c r="N9"/>
      <c r="O9"/>
      <c r="P9"/>
      <c r="Q9"/>
    </row>
    <row r="10" spans="1:17" ht="13.5" customHeight="1">
      <c r="A10"/>
      <c r="B10" s="130" t="s">
        <v>120</v>
      </c>
      <c r="C10" s="34" t="s">
        <v>130</v>
      </c>
      <c r="E10" s="49"/>
      <c r="F10" s="29"/>
      <c r="G10"/>
      <c r="H10"/>
      <c r="I10"/>
      <c r="J10"/>
      <c r="K10"/>
      <c r="L10"/>
      <c r="M10"/>
      <c r="N10"/>
      <c r="O10"/>
      <c r="P10"/>
      <c r="Q10"/>
    </row>
    <row r="11" spans="1:17" ht="4.5" customHeight="1">
      <c r="A11" s="9"/>
      <c r="B11" s="9"/>
      <c r="C11" s="127"/>
      <c r="D11" s="9"/>
      <c r="E11" s="10"/>
      <c r="F11" s="10"/>
      <c r="G11" s="9"/>
      <c r="H11" s="9"/>
      <c r="I11" s="9"/>
      <c r="J11" s="9"/>
      <c r="K11" s="9"/>
      <c r="L11" s="9"/>
      <c r="M11" s="9"/>
      <c r="N11" s="9"/>
      <c r="O11" s="9"/>
      <c r="P11"/>
      <c r="Q11"/>
    </row>
    <row r="12" spans="1:17" ht="20.25" customHeight="1">
      <c r="A12" s="48" t="s">
        <v>99</v>
      </c>
      <c r="B12"/>
      <c r="C12"/>
      <c r="D12"/>
      <c r="E12" s="29"/>
      <c r="F12" s="29"/>
      <c r="G12"/>
      <c r="H12"/>
      <c r="I12"/>
      <c r="J12"/>
      <c r="K12"/>
      <c r="L12"/>
      <c r="M12"/>
      <c r="N12"/>
      <c r="O12"/>
      <c r="P12"/>
      <c r="Q12"/>
    </row>
    <row r="13" spans="1:17">
      <c r="A13" t="s">
        <v>98</v>
      </c>
      <c r="B13"/>
      <c r="C13"/>
      <c r="D13"/>
      <c r="E13" s="29"/>
      <c r="F13" s="29"/>
      <c r="G13"/>
      <c r="H13"/>
      <c r="I13"/>
      <c r="J13"/>
      <c r="K13"/>
      <c r="L13"/>
      <c r="M13"/>
      <c r="N13"/>
      <c r="O13"/>
      <c r="P13"/>
      <c r="Q13"/>
    </row>
    <row r="14" spans="1:17">
      <c r="A14" t="s">
        <v>97</v>
      </c>
      <c r="B14"/>
      <c r="C14"/>
      <c r="D14"/>
      <c r="E14" s="29"/>
      <c r="F14" s="29"/>
      <c r="G14"/>
      <c r="H14"/>
      <c r="I14"/>
      <c r="J14"/>
      <c r="K14"/>
      <c r="L14"/>
      <c r="M14"/>
      <c r="N14"/>
      <c r="O14"/>
      <c r="P14"/>
      <c r="Q14"/>
    </row>
    <row r="15" spans="1:17" ht="5.25" customHeight="1">
      <c r="A15"/>
      <c r="B15"/>
      <c r="C15"/>
      <c r="D15"/>
      <c r="E15" s="29"/>
      <c r="F15" s="29"/>
      <c r="G15"/>
      <c r="H15"/>
      <c r="I15"/>
      <c r="J15"/>
      <c r="K15"/>
      <c r="L15"/>
      <c r="M15"/>
      <c r="N15"/>
      <c r="O15"/>
      <c r="P15"/>
      <c r="Q15"/>
    </row>
    <row r="16" spans="1:17" ht="15.75">
      <c r="A16" s="35" t="s">
        <v>96</v>
      </c>
      <c r="B16" s="34" t="s">
        <v>95</v>
      </c>
      <c r="C16"/>
      <c r="D16"/>
      <c r="E16" s="36"/>
      <c r="F16" s="47">
        <v>19200</v>
      </c>
      <c r="G16"/>
      <c r="H16"/>
      <c r="I16" s="46" t="s">
        <v>94</v>
      </c>
      <c r="J16"/>
      <c r="K16"/>
      <c r="L16"/>
      <c r="M16"/>
      <c r="N16"/>
      <c r="O16"/>
      <c r="P16"/>
      <c r="Q16"/>
    </row>
    <row r="17" spans="1:26" ht="9" customHeight="1">
      <c r="A17" s="37"/>
      <c r="B17"/>
      <c r="C17"/>
      <c r="D17"/>
      <c r="E17" s="36"/>
      <c r="F17" s="40"/>
      <c r="G17"/>
      <c r="H17"/>
      <c r="I17"/>
      <c r="J17"/>
      <c r="K17" s="45"/>
      <c r="L17"/>
      <c r="M17"/>
      <c r="N17"/>
      <c r="O17"/>
      <c r="P17"/>
      <c r="Q17"/>
    </row>
    <row r="18" spans="1:26" ht="15.75">
      <c r="A18" s="35" t="s">
        <v>93</v>
      </c>
      <c r="B18" s="34" t="s">
        <v>92</v>
      </c>
      <c r="C18"/>
      <c r="D18"/>
      <c r="E18" s="36"/>
      <c r="F18" s="33"/>
      <c r="G18"/>
      <c r="H18"/>
      <c r="I18" t="s">
        <v>56</v>
      </c>
      <c r="J18"/>
      <c r="K18"/>
      <c r="L18"/>
      <c r="M18"/>
      <c r="N18"/>
      <c r="O18"/>
      <c r="P18"/>
      <c r="Q18"/>
    </row>
    <row r="19" spans="1:26" ht="9" customHeight="1">
      <c r="A19" s="37"/>
      <c r="B19"/>
      <c r="C19"/>
      <c r="D19"/>
      <c r="E19" s="36"/>
      <c r="F19" s="40"/>
      <c r="G19"/>
      <c r="H19"/>
      <c r="I19"/>
      <c r="J19"/>
      <c r="K19"/>
      <c r="L19"/>
      <c r="M19"/>
      <c r="N19"/>
      <c r="O19"/>
      <c r="P19"/>
      <c r="Q19"/>
    </row>
    <row r="20" spans="1:26" ht="15.75">
      <c r="A20" s="35" t="s">
        <v>91</v>
      </c>
      <c r="B20" s="34" t="s">
        <v>90</v>
      </c>
      <c r="C20"/>
      <c r="D20"/>
      <c r="E20" s="36"/>
      <c r="F20" s="33">
        <f>+F18+F16</f>
        <v>19200</v>
      </c>
      <c r="G20"/>
      <c r="H20"/>
      <c r="I20" t="s">
        <v>89</v>
      </c>
      <c r="J20"/>
      <c r="K20" s="45"/>
      <c r="L20"/>
      <c r="M20"/>
      <c r="N20"/>
      <c r="O20"/>
      <c r="P20"/>
      <c r="Q20"/>
    </row>
    <row r="21" spans="1:26" ht="9" customHeight="1">
      <c r="A21" s="37"/>
      <c r="B21" s="45"/>
      <c r="C21"/>
      <c r="D21"/>
      <c r="E21" s="36"/>
      <c r="F21" s="40"/>
      <c r="G21"/>
      <c r="H21"/>
      <c r="I21" t="s">
        <v>88</v>
      </c>
      <c r="J21"/>
      <c r="K21"/>
      <c r="L21"/>
      <c r="M21"/>
      <c r="N21"/>
      <c r="O21"/>
      <c r="P21"/>
      <c r="Q21"/>
    </row>
    <row r="22" spans="1:26" ht="15.75">
      <c r="A22" s="35" t="s">
        <v>87</v>
      </c>
      <c r="B22" s="34" t="s">
        <v>86</v>
      </c>
      <c r="C22"/>
      <c r="D22"/>
      <c r="E22" s="36"/>
      <c r="F22" s="33">
        <f>SUM(Sheet2!G39)</f>
        <v>13963.2</v>
      </c>
      <c r="G22"/>
      <c r="H22"/>
      <c r="I22" t="s">
        <v>85</v>
      </c>
      <c r="J22"/>
      <c r="K22"/>
      <c r="L22"/>
      <c r="M22"/>
      <c r="N22"/>
      <c r="O22"/>
      <c r="P22"/>
      <c r="Q22"/>
    </row>
    <row r="23" spans="1:26" ht="11.25" customHeight="1">
      <c r="A23" s="37"/>
      <c r="B23" s="31" t="s">
        <v>84</v>
      </c>
      <c r="C23"/>
      <c r="D23"/>
      <c r="E23" s="36"/>
      <c r="F23" s="40"/>
      <c r="G23"/>
      <c r="H23"/>
      <c r="I23" t="s">
        <v>83</v>
      </c>
      <c r="J23"/>
      <c r="K23"/>
      <c r="L23"/>
      <c r="M23"/>
      <c r="N23"/>
      <c r="O23"/>
      <c r="P23"/>
      <c r="Q23"/>
    </row>
    <row r="24" spans="1:26" ht="15.75">
      <c r="A24" s="35" t="s">
        <v>82</v>
      </c>
      <c r="B24" s="34" t="s">
        <v>81</v>
      </c>
      <c r="C24"/>
      <c r="D24"/>
      <c r="E24" s="36"/>
      <c r="F24" s="40"/>
      <c r="G24"/>
      <c r="H24"/>
      <c r="I24"/>
      <c r="J24"/>
      <c r="K24"/>
      <c r="L24"/>
      <c r="M24"/>
      <c r="N24"/>
      <c r="O24"/>
      <c r="P24"/>
      <c r="Q24"/>
    </row>
    <row r="25" spans="1:26" ht="14.25">
      <c r="A25" s="37"/>
      <c r="B25" s="45"/>
      <c r="C25" s="43" t="s">
        <v>80</v>
      </c>
      <c r="D25" s="42"/>
      <c r="E25" s="33">
        <f>F22*0.1</f>
        <v>1396.3200000000002</v>
      </c>
      <c r="F25" s="40"/>
      <c r="G25"/>
      <c r="H25"/>
      <c r="I25"/>
      <c r="J25"/>
      <c r="K25"/>
      <c r="L25"/>
      <c r="M25"/>
      <c r="N25"/>
      <c r="O25"/>
      <c r="P25"/>
      <c r="Q25"/>
    </row>
    <row r="26" spans="1:26" ht="14.25">
      <c r="A26" s="37"/>
      <c r="B26"/>
      <c r="C26" s="43" t="s">
        <v>79</v>
      </c>
      <c r="D26" s="42"/>
      <c r="E26" s="40"/>
      <c r="F26" s="40"/>
      <c r="G26"/>
      <c r="H26"/>
      <c r="I26" t="s">
        <v>78</v>
      </c>
      <c r="J26"/>
      <c r="K26" s="45"/>
      <c r="L26"/>
      <c r="M26"/>
      <c r="N26"/>
      <c r="O26"/>
      <c r="P26"/>
      <c r="Q26"/>
    </row>
    <row r="27" spans="1:26" ht="14.25">
      <c r="A27" s="37"/>
      <c r="B27"/>
      <c r="C27" s="43" t="s">
        <v>77</v>
      </c>
      <c r="D27" s="42"/>
      <c r="E27" s="33"/>
      <c r="F27" s="40"/>
      <c r="G27"/>
      <c r="H27"/>
      <c r="I27" t="s">
        <v>76</v>
      </c>
      <c r="J27"/>
      <c r="K27"/>
      <c r="L27"/>
      <c r="M27"/>
      <c r="N27"/>
      <c r="O27"/>
      <c r="P27"/>
      <c r="Q27"/>
    </row>
    <row r="28" spans="1:26" ht="14.25">
      <c r="A28" s="37"/>
      <c r="B28"/>
      <c r="C28" s="43" t="s">
        <v>75</v>
      </c>
      <c r="D28" s="42"/>
      <c r="E28" s="40"/>
      <c r="F28" s="40"/>
      <c r="G28"/>
      <c r="H28"/>
      <c r="I28" s="9"/>
      <c r="J28" s="9"/>
      <c r="K28" s="9"/>
      <c r="L28" s="9"/>
      <c r="M28" s="9"/>
      <c r="N28" s="9"/>
      <c r="O28" s="9"/>
      <c r="P28"/>
      <c r="Q28"/>
      <c r="R28" s="7"/>
      <c r="S28" s="7"/>
      <c r="T28" s="7"/>
      <c r="U28" s="7"/>
      <c r="V28" s="7"/>
      <c r="W28" s="7"/>
      <c r="X28" s="7"/>
      <c r="Y28" s="7"/>
      <c r="Z28" s="7"/>
    </row>
    <row r="29" spans="1:26" ht="18">
      <c r="A29" s="37"/>
      <c r="B29"/>
      <c r="C29" s="43" t="s">
        <v>74</v>
      </c>
      <c r="D29" s="42"/>
      <c r="E29" s="36"/>
      <c r="F29" s="29"/>
      <c r="G29"/>
      <c r="H29"/>
      <c r="I29" s="44" t="s">
        <v>73</v>
      </c>
      <c r="J29"/>
      <c r="K29"/>
      <c r="L29"/>
      <c r="M29"/>
      <c r="N29"/>
      <c r="O29"/>
      <c r="P29"/>
      <c r="Q29"/>
      <c r="R29" s="7"/>
      <c r="S29" s="7"/>
      <c r="T29" s="7"/>
      <c r="U29" s="7"/>
      <c r="V29" s="7"/>
      <c r="W29" s="7"/>
      <c r="X29" s="7"/>
      <c r="Y29" s="7"/>
      <c r="Z29" s="7"/>
    </row>
    <row r="30" spans="1:26" ht="14.25">
      <c r="A30" s="37"/>
      <c r="B30"/>
      <c r="C30" s="43" t="s">
        <v>72</v>
      </c>
      <c r="D30" s="42"/>
      <c r="E30" s="36"/>
      <c r="F30" s="33">
        <f>E25+E27</f>
        <v>1396.3200000000002</v>
      </c>
      <c r="G30"/>
      <c r="H30"/>
      <c r="I30"/>
      <c r="J30"/>
      <c r="K30"/>
      <c r="L30"/>
      <c r="M30"/>
      <c r="N30"/>
      <c r="O30"/>
      <c r="P30"/>
      <c r="Q30"/>
      <c r="R30" s="7"/>
      <c r="S30" s="7"/>
      <c r="T30" s="7"/>
      <c r="U30" s="7"/>
      <c r="V30" s="7"/>
      <c r="W30" s="7"/>
      <c r="X30" s="7"/>
      <c r="Y30" s="7"/>
      <c r="Z30" s="7"/>
    </row>
    <row r="31" spans="1:26" ht="14.25">
      <c r="A31" s="37"/>
      <c r="B31"/>
      <c r="C31" s="43" t="s">
        <v>71</v>
      </c>
      <c r="D31" s="42"/>
      <c r="E31" s="36"/>
      <c r="F31" s="41"/>
      <c r="G31"/>
      <c r="H31"/>
      <c r="I31"/>
      <c r="J31"/>
      <c r="K31"/>
      <c r="L31"/>
      <c r="M31"/>
      <c r="N31"/>
      <c r="O31"/>
      <c r="P31"/>
      <c r="Q31"/>
      <c r="R31" s="7"/>
      <c r="S31" s="7"/>
      <c r="T31" s="7"/>
      <c r="U31" s="7"/>
      <c r="V31" s="7"/>
      <c r="W31" s="7"/>
      <c r="X31" s="7"/>
      <c r="Y31" s="7"/>
      <c r="Z31" s="7"/>
    </row>
    <row r="32" spans="1:26" ht="15.75">
      <c r="A32" s="35" t="s">
        <v>70</v>
      </c>
      <c r="B32" s="34" t="s">
        <v>69</v>
      </c>
      <c r="C32"/>
      <c r="D32"/>
      <c r="E32" s="36"/>
      <c r="F32" s="33">
        <f>F22-F30</f>
        <v>12566.880000000001</v>
      </c>
      <c r="G32"/>
      <c r="H32"/>
      <c r="I32"/>
      <c r="J32"/>
      <c r="K32"/>
      <c r="L32"/>
      <c r="M32"/>
      <c r="N32"/>
      <c r="O32"/>
      <c r="P32"/>
      <c r="Q32"/>
      <c r="R32" s="7"/>
      <c r="S32" s="7"/>
      <c r="T32" s="7"/>
      <c r="U32" s="7"/>
      <c r="V32" s="7"/>
      <c r="W32" s="7"/>
      <c r="X32" s="7"/>
      <c r="Y32" s="7"/>
      <c r="Z32" s="7"/>
    </row>
    <row r="33" spans="1:26" ht="14.25">
      <c r="A33" s="37"/>
      <c r="B33" s="31" t="s">
        <v>68</v>
      </c>
      <c r="C33"/>
      <c r="D33"/>
      <c r="E33" s="36"/>
      <c r="F33" s="40"/>
      <c r="G33"/>
      <c r="H33"/>
      <c r="I33"/>
      <c r="J33"/>
      <c r="K33"/>
      <c r="L33"/>
      <c r="M33"/>
      <c r="N33"/>
      <c r="O33"/>
      <c r="P33"/>
      <c r="Q33"/>
      <c r="R33" s="7"/>
      <c r="S33" s="7"/>
      <c r="T33" s="7"/>
      <c r="U33" s="7"/>
      <c r="V33" s="7"/>
      <c r="W33" s="7"/>
      <c r="X33" s="7"/>
      <c r="Y33" s="7"/>
      <c r="Z33" s="7"/>
    </row>
    <row r="34" spans="1:26" ht="15.75">
      <c r="A34" s="35" t="s">
        <v>67</v>
      </c>
      <c r="B34" s="34" t="s">
        <v>66</v>
      </c>
      <c r="C34"/>
      <c r="D34"/>
      <c r="E34" s="36"/>
      <c r="F34" s="33">
        <v>9090</v>
      </c>
      <c r="G34"/>
      <c r="H34"/>
      <c r="I34"/>
      <c r="J34"/>
      <c r="K34"/>
      <c r="L34"/>
      <c r="M34"/>
      <c r="N34"/>
      <c r="O34"/>
      <c r="P34"/>
      <c r="Q34"/>
      <c r="R34" s="7"/>
      <c r="S34" s="7"/>
      <c r="T34" s="7"/>
      <c r="U34" s="7"/>
      <c r="V34" s="7"/>
      <c r="W34" s="7"/>
      <c r="X34" s="7"/>
      <c r="Y34" s="7"/>
      <c r="Z34" s="7"/>
    </row>
    <row r="35" spans="1:26" ht="14.25">
      <c r="A35" s="37"/>
      <c r="B35" s="31" t="s">
        <v>65</v>
      </c>
      <c r="C35"/>
      <c r="D35"/>
      <c r="E35" s="36"/>
      <c r="F35" s="40"/>
      <c r="G35"/>
      <c r="H35"/>
      <c r="I35" t="s">
        <v>64</v>
      </c>
      <c r="J35"/>
      <c r="K35"/>
      <c r="L35"/>
      <c r="M35"/>
      <c r="N35" s="39" t="s">
        <v>63</v>
      </c>
      <c r="O35"/>
      <c r="P35"/>
      <c r="Q35"/>
      <c r="R35" s="7"/>
      <c r="S35" s="7"/>
      <c r="T35" s="7"/>
      <c r="U35" s="7"/>
      <c r="V35" s="7"/>
      <c r="W35" s="7"/>
      <c r="X35" s="7"/>
      <c r="Y35" s="7"/>
      <c r="Z35" s="7"/>
    </row>
    <row r="36" spans="1:26" ht="15.75">
      <c r="A36" s="35" t="s">
        <v>62</v>
      </c>
      <c r="B36" s="34" t="s">
        <v>61</v>
      </c>
      <c r="C36"/>
      <c r="D36"/>
      <c r="E36" s="29"/>
      <c r="F36" s="38">
        <f>F32-F34</f>
        <v>3476.880000000001</v>
      </c>
      <c r="G36"/>
      <c r="H36"/>
      <c r="I36"/>
      <c r="J36"/>
      <c r="K36"/>
      <c r="L36"/>
      <c r="M36"/>
      <c r="N36"/>
      <c r="O36"/>
      <c r="P36"/>
      <c r="Q36"/>
      <c r="R36" s="7"/>
      <c r="S36" s="7"/>
      <c r="T36" s="7"/>
      <c r="U36" s="7"/>
      <c r="V36" s="7"/>
      <c r="W36" s="7"/>
      <c r="X36" s="7"/>
      <c r="Y36" s="7"/>
      <c r="Z36" s="7"/>
    </row>
    <row r="37" spans="1:26" ht="14.25">
      <c r="A37" s="37"/>
      <c r="B37" s="31"/>
      <c r="C37"/>
      <c r="D37"/>
      <c r="E37" s="36"/>
      <c r="F37" s="36"/>
      <c r="G37"/>
      <c r="H37"/>
      <c r="I37"/>
      <c r="J37"/>
      <c r="K37"/>
      <c r="L37"/>
      <c r="M37"/>
      <c r="N37"/>
      <c r="O37"/>
      <c r="P37"/>
      <c r="Q3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>
      <c r="A38" s="35" t="s">
        <v>60</v>
      </c>
      <c r="B38" s="34" t="s">
        <v>59</v>
      </c>
      <c r="C38"/>
      <c r="D38"/>
      <c r="E38" s="33">
        <f>F20-F32</f>
        <v>6633.119999999999</v>
      </c>
      <c r="F38" s="32"/>
      <c r="G38"/>
      <c r="H38"/>
      <c r="I38"/>
      <c r="J38"/>
      <c r="K38"/>
      <c r="L38"/>
      <c r="M38"/>
      <c r="N38"/>
      <c r="O38"/>
      <c r="P38"/>
      <c r="Q38"/>
    </row>
    <row r="39" spans="1:26" ht="14.25">
      <c r="A39" s="30"/>
      <c r="B39" s="31" t="s">
        <v>58</v>
      </c>
      <c r="C39"/>
      <c r="D39" s="29"/>
      <c r="E39" s="29"/>
      <c r="F39"/>
      <c r="G39"/>
      <c r="H39"/>
      <c r="I39" t="s">
        <v>57</v>
      </c>
      <c r="J39"/>
      <c r="K39"/>
      <c r="L39"/>
      <c r="M39"/>
      <c r="N39"/>
      <c r="O39"/>
      <c r="P39"/>
      <c r="Q39"/>
    </row>
    <row r="40" spans="1:26" ht="14.25">
      <c r="A40" s="30"/>
      <c r="B40"/>
      <c r="C40"/>
      <c r="D40" s="29"/>
      <c r="E40" s="29"/>
      <c r="F40"/>
      <c r="G40"/>
      <c r="H40"/>
      <c r="I40" t="s">
        <v>56</v>
      </c>
      <c r="J40"/>
      <c r="K40"/>
      <c r="L40"/>
      <c r="M40"/>
      <c r="N40"/>
      <c r="O40"/>
      <c r="P40"/>
      <c r="Q40"/>
    </row>
    <row r="41" spans="1:26">
      <c r="A41"/>
      <c r="B41" s="28" t="s">
        <v>55</v>
      </c>
      <c r="C41" s="19"/>
      <c r="D41" s="27"/>
      <c r="E41" s="26" t="s">
        <v>54</v>
      </c>
      <c r="F41" s="144" t="s">
        <v>53</v>
      </c>
      <c r="G41" s="145"/>
      <c r="H41"/>
      <c r="I41"/>
      <c r="J41"/>
      <c r="K41"/>
      <c r="L41"/>
      <c r="M41"/>
      <c r="N41"/>
      <c r="O41"/>
      <c r="P41"/>
      <c r="Q41"/>
    </row>
    <row r="42" spans="1:26">
      <c r="A42"/>
      <c r="B42" s="23" t="s">
        <v>52</v>
      </c>
      <c r="C42" s="22"/>
      <c r="D42" s="17"/>
      <c r="E42" s="24"/>
      <c r="F42" s="144"/>
      <c r="G42" s="145"/>
      <c r="H42"/>
      <c r="I42"/>
      <c r="J42"/>
      <c r="K42"/>
      <c r="L42"/>
      <c r="M42"/>
      <c r="N42"/>
      <c r="O42"/>
      <c r="P42"/>
      <c r="Q42"/>
    </row>
    <row r="43" spans="1:26">
      <c r="A43"/>
      <c r="B43" s="16" t="s">
        <v>51</v>
      </c>
      <c r="C43" s="25"/>
      <c r="D43" s="14"/>
      <c r="E43" s="24"/>
      <c r="F43" s="142">
        <v>0</v>
      </c>
      <c r="G43" s="143"/>
      <c r="H43"/>
      <c r="I43"/>
      <c r="J43"/>
      <c r="K43"/>
      <c r="L43"/>
      <c r="M43"/>
      <c r="N43"/>
      <c r="O43"/>
      <c r="P43"/>
      <c r="Q43"/>
    </row>
    <row r="44" spans="1:26">
      <c r="A44"/>
      <c r="B44" s="23" t="s">
        <v>50</v>
      </c>
      <c r="C44" s="22"/>
      <c r="D44" s="21"/>
      <c r="E44" s="14"/>
      <c r="F44" s="142"/>
      <c r="G44" s="143"/>
      <c r="H44"/>
      <c r="I44"/>
      <c r="J44"/>
      <c r="K44"/>
      <c r="L44"/>
      <c r="M44"/>
      <c r="N44"/>
      <c r="O44"/>
      <c r="P44"/>
      <c r="Q44"/>
    </row>
    <row r="45" spans="1:26">
      <c r="A45"/>
      <c r="B45" s="20"/>
      <c r="C45" s="19"/>
      <c r="D45" s="18" t="s">
        <v>49</v>
      </c>
      <c r="E45" s="17"/>
      <c r="F45" s="144"/>
      <c r="G45" s="145"/>
      <c r="H45"/>
      <c r="I45"/>
      <c r="J45"/>
      <c r="K45"/>
      <c r="L45"/>
      <c r="M45"/>
      <c r="N45"/>
      <c r="O45"/>
      <c r="P45"/>
      <c r="Q45"/>
    </row>
    <row r="46" spans="1:26">
      <c r="A46"/>
      <c r="B46" s="16" t="s">
        <v>48</v>
      </c>
      <c r="C46" s="15"/>
      <c r="D46" s="14"/>
      <c r="E46" s="13">
        <f>+E45</f>
        <v>0</v>
      </c>
      <c r="F46" s="12"/>
      <c r="G46" s="11"/>
      <c r="H46"/>
      <c r="I46"/>
      <c r="J46"/>
      <c r="K46"/>
      <c r="L46"/>
      <c r="M46"/>
      <c r="N46"/>
      <c r="O46"/>
      <c r="P46" s="126"/>
      <c r="Q46"/>
    </row>
    <row r="47" spans="1:26">
      <c r="A47" s="9"/>
      <c r="B47" s="9"/>
      <c r="C47" s="9"/>
      <c r="D47" s="10"/>
      <c r="E47" s="10"/>
      <c r="F47" s="9"/>
      <c r="G47" s="9"/>
      <c r="H47" s="9"/>
      <c r="I47" s="9"/>
      <c r="J47" s="9"/>
      <c r="K47" s="9"/>
      <c r="L47" s="9"/>
      <c r="M47" s="9"/>
      <c r="N47" s="9"/>
      <c r="O47" s="9"/>
      <c r="P47" s="126"/>
      <c r="Q47"/>
    </row>
    <row r="48" spans="1:26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 s="126"/>
      <c r="Q48"/>
    </row>
    <row r="50" ht="0.95" customHeight="1"/>
    <row r="52" ht="12.75" customHeight="1"/>
    <row r="53" ht="12.75" customHeight="1"/>
  </sheetData>
  <sheetProtection password="D5F3"/>
  <mergeCells count="5">
    <mergeCell ref="F44:G44"/>
    <mergeCell ref="F45:G45"/>
    <mergeCell ref="F41:G41"/>
    <mergeCell ref="F42:G42"/>
    <mergeCell ref="F43:G43"/>
  </mergeCells>
  <phoneticPr fontId="2" type="noConversion"/>
  <printOptions gridLinesSet="0"/>
  <pageMargins left="0.2" right="0.2" top="0.3" bottom="0.3" header="0.5" footer="0.5"/>
  <pageSetup scale="90" orientation="landscape" verticalDpi="4294967292" r:id="rId1"/>
  <headerFooter alignWithMargins="0">
    <oddFooter>&amp;L&amp;"Arial,Regular"&amp;6AIA DOCUMENT G703 · CONTINUATION SHEET FOR G702 · 1992 EDITION · AIA® · © 1992
THE AMERICAN INSTITUTE OF ARCHITECTS, 1735 NEW YORK AVENUE, N.W., WASHINGTON, D.C.  20006-5232&amp;R&amp;"Arial,Bold"&amp;8G703-1992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topLeftCell="A4" workbookViewId="0">
      <selection activeCell="E26" sqref="E26"/>
    </sheetView>
  </sheetViews>
  <sheetFormatPr defaultRowHeight="12"/>
  <cols>
    <col min="1" max="1" width="6.83203125" customWidth="1"/>
    <col min="2" max="2" width="44.83203125" customWidth="1"/>
    <col min="3" max="3" width="14" customWidth="1"/>
    <col min="4" max="4" width="17.5" customWidth="1"/>
    <col min="5" max="5" width="12.33203125" customWidth="1"/>
    <col min="6" max="6" width="13.1640625" customWidth="1"/>
    <col min="7" max="7" width="13.5" customWidth="1"/>
    <col min="8" max="8" width="7" customWidth="1"/>
    <col min="9" max="10" width="14.1640625" customWidth="1"/>
  </cols>
  <sheetData>
    <row r="1" spans="1:11" ht="35.25" customHeight="1" thickBot="1">
      <c r="A1" s="57" t="s">
        <v>0</v>
      </c>
      <c r="B1" s="58"/>
      <c r="C1" s="58"/>
      <c r="D1" s="58"/>
      <c r="E1" s="59" t="s">
        <v>1</v>
      </c>
      <c r="F1" s="58"/>
      <c r="G1" s="60"/>
      <c r="H1" s="58"/>
      <c r="I1" s="61" t="s">
        <v>2</v>
      </c>
      <c r="J1" s="62"/>
      <c r="K1" s="1"/>
    </row>
    <row r="2" spans="1:11" ht="12.75">
      <c r="A2" s="2" t="s">
        <v>3</v>
      </c>
      <c r="B2" s="63"/>
      <c r="C2" s="63"/>
      <c r="D2" s="64"/>
      <c r="E2" s="64"/>
      <c r="F2" s="64"/>
      <c r="G2" s="64"/>
      <c r="H2" s="65" t="s">
        <v>4</v>
      </c>
      <c r="I2" s="66">
        <v>4</v>
      </c>
      <c r="J2" s="66"/>
      <c r="K2" s="1"/>
    </row>
    <row r="3" spans="1:11" ht="12.75">
      <c r="A3" s="2" t="s">
        <v>5</v>
      </c>
      <c r="B3" s="63"/>
      <c r="C3" s="63"/>
      <c r="D3" s="3"/>
      <c r="E3" s="3"/>
      <c r="F3" s="3"/>
      <c r="G3" s="64"/>
      <c r="H3" s="65" t="s">
        <v>6</v>
      </c>
      <c r="I3" s="67">
        <v>42391</v>
      </c>
      <c r="J3" s="66"/>
      <c r="K3" s="1"/>
    </row>
    <row r="4" spans="1:11" ht="12.75">
      <c r="A4" s="2" t="s">
        <v>7</v>
      </c>
      <c r="B4" s="63"/>
      <c r="C4" s="63"/>
      <c r="D4" s="3"/>
      <c r="E4" s="3"/>
      <c r="F4" s="3"/>
      <c r="G4" s="64"/>
      <c r="H4" s="65" t="s">
        <v>8</v>
      </c>
      <c r="I4" s="67">
        <v>42400</v>
      </c>
      <c r="J4" s="66"/>
      <c r="K4" s="1"/>
    </row>
    <row r="5" spans="1:11" ht="12.75">
      <c r="A5" s="2" t="s">
        <v>9</v>
      </c>
      <c r="B5" s="63"/>
      <c r="C5" s="63"/>
      <c r="D5" s="64"/>
      <c r="E5" s="64"/>
      <c r="F5" s="64"/>
      <c r="G5" s="64"/>
      <c r="H5" s="65" t="s">
        <v>10</v>
      </c>
      <c r="I5" s="66"/>
      <c r="J5" s="66"/>
      <c r="K5" s="1"/>
    </row>
    <row r="6" spans="1:11" ht="12.75">
      <c r="A6" s="64"/>
      <c r="B6" s="64"/>
      <c r="C6" s="64"/>
      <c r="D6" s="64"/>
      <c r="E6" s="64"/>
      <c r="F6" s="64"/>
      <c r="G6" s="68"/>
      <c r="H6" s="64"/>
      <c r="I6" s="69"/>
      <c r="J6" s="69"/>
      <c r="K6" s="1"/>
    </row>
    <row r="7" spans="1:11" ht="12.75">
      <c r="A7" s="70" t="s">
        <v>11</v>
      </c>
      <c r="B7" s="70" t="s">
        <v>12</v>
      </c>
      <c r="C7" s="70" t="s">
        <v>13</v>
      </c>
      <c r="D7" s="70" t="s">
        <v>14</v>
      </c>
      <c r="E7" s="70" t="s">
        <v>15</v>
      </c>
      <c r="F7" s="70" t="s">
        <v>16</v>
      </c>
      <c r="G7" s="71" t="s">
        <v>17</v>
      </c>
      <c r="H7" s="72"/>
      <c r="I7" s="71" t="s">
        <v>18</v>
      </c>
      <c r="J7" s="73" t="s">
        <v>19</v>
      </c>
      <c r="K7" s="1"/>
    </row>
    <row r="8" spans="1:11" ht="12.75">
      <c r="A8" s="74" t="s">
        <v>20</v>
      </c>
      <c r="B8" s="74" t="s">
        <v>21</v>
      </c>
      <c r="C8" s="74" t="s">
        <v>22</v>
      </c>
      <c r="D8" s="75" t="s">
        <v>23</v>
      </c>
      <c r="E8" s="76"/>
      <c r="F8" s="74" t="s">
        <v>24</v>
      </c>
      <c r="G8" s="74" t="s">
        <v>25</v>
      </c>
      <c r="H8" s="74" t="s">
        <v>26</v>
      </c>
      <c r="I8" s="77" t="s">
        <v>27</v>
      </c>
      <c r="J8" s="78" t="s">
        <v>28</v>
      </c>
      <c r="K8" s="1"/>
    </row>
    <row r="9" spans="1:11" ht="12.75">
      <c r="A9" s="79" t="s">
        <v>29</v>
      </c>
      <c r="B9" s="80"/>
      <c r="C9" s="74" t="s">
        <v>30</v>
      </c>
      <c r="D9" s="74" t="s">
        <v>31</v>
      </c>
      <c r="E9" s="81" t="s">
        <v>32</v>
      </c>
      <c r="F9" s="74" t="s">
        <v>33</v>
      </c>
      <c r="G9" s="74" t="s">
        <v>34</v>
      </c>
      <c r="H9" s="74" t="s">
        <v>35</v>
      </c>
      <c r="I9" s="77" t="s">
        <v>36</v>
      </c>
      <c r="J9" s="82" t="s">
        <v>37</v>
      </c>
      <c r="K9" s="1"/>
    </row>
    <row r="10" spans="1:11" ht="12.75">
      <c r="A10" s="80"/>
      <c r="B10" s="80"/>
      <c r="C10" s="80"/>
      <c r="D10" s="74" t="s">
        <v>38</v>
      </c>
      <c r="E10" s="83"/>
      <c r="F10" s="74" t="s">
        <v>39</v>
      </c>
      <c r="G10" s="74" t="s">
        <v>40</v>
      </c>
      <c r="H10" s="80"/>
      <c r="I10" s="77" t="s">
        <v>41</v>
      </c>
      <c r="J10" s="78" t="s">
        <v>42</v>
      </c>
      <c r="K10" s="1"/>
    </row>
    <row r="11" spans="1:11" ht="12.75">
      <c r="A11" s="80"/>
      <c r="B11" s="80"/>
      <c r="C11" s="80"/>
      <c r="D11" s="74" t="s">
        <v>43</v>
      </c>
      <c r="E11" s="83"/>
      <c r="F11" s="74" t="s">
        <v>44</v>
      </c>
      <c r="G11" s="74" t="s">
        <v>45</v>
      </c>
      <c r="H11" s="80"/>
      <c r="I11" s="80"/>
      <c r="J11" s="78"/>
      <c r="K11" s="1"/>
    </row>
    <row r="12" spans="1:11" ht="12.75">
      <c r="A12" s="84"/>
      <c r="B12" s="84"/>
      <c r="C12" s="84"/>
      <c r="D12" s="85"/>
      <c r="E12" s="86"/>
      <c r="F12" s="87" t="s">
        <v>46</v>
      </c>
      <c r="G12" s="88" t="s">
        <v>47</v>
      </c>
      <c r="H12" s="84"/>
      <c r="I12" s="84"/>
      <c r="J12" s="85"/>
      <c r="K12" s="1"/>
    </row>
    <row r="13" spans="1:11" ht="12.75">
      <c r="A13" s="5">
        <v>1</v>
      </c>
      <c r="B13" t="s">
        <v>123</v>
      </c>
      <c r="C13" s="135"/>
      <c r="D13" s="101"/>
      <c r="E13" s="146"/>
      <c r="F13" s="90"/>
      <c r="G13" s="91"/>
      <c r="H13" s="92"/>
      <c r="I13" s="137"/>
      <c r="J13" s="93"/>
      <c r="K13" s="1"/>
    </row>
    <row r="14" spans="1:11" ht="12.75">
      <c r="A14" s="94">
        <v>2</v>
      </c>
      <c r="B14" s="134" t="s">
        <v>122</v>
      </c>
      <c r="C14" s="134">
        <v>600</v>
      </c>
      <c r="D14" s="95">
        <v>600</v>
      </c>
      <c r="E14" s="147"/>
      <c r="F14" s="96"/>
      <c r="G14" s="91">
        <f t="shared" ref="G14:G34" si="0">D14+E14+F14</f>
        <v>600</v>
      </c>
      <c r="H14" s="92">
        <f>SUM(G14/C14)</f>
        <v>1</v>
      </c>
      <c r="I14" s="93">
        <f t="shared" ref="I14:I24" si="1">C14-G14</f>
        <v>0</v>
      </c>
      <c r="J14" s="93">
        <f t="shared" ref="J14:J34" si="2">0.1 * G14</f>
        <v>60</v>
      </c>
      <c r="K14" s="1"/>
    </row>
    <row r="15" spans="1:11" ht="12.75">
      <c r="A15" s="97">
        <v>3</v>
      </c>
      <c r="B15" s="134" t="s">
        <v>121</v>
      </c>
      <c r="C15" s="134">
        <v>600</v>
      </c>
      <c r="D15" s="101">
        <v>600</v>
      </c>
      <c r="E15" s="139"/>
      <c r="F15" s="98"/>
      <c r="G15" s="91">
        <f t="shared" si="0"/>
        <v>600</v>
      </c>
      <c r="H15" s="92">
        <f t="shared" ref="H15:H18" si="3">SUM(G15/C15)</f>
        <v>1</v>
      </c>
      <c r="I15" s="93">
        <f t="shared" si="1"/>
        <v>0</v>
      </c>
      <c r="J15" s="93">
        <f t="shared" si="2"/>
        <v>60</v>
      </c>
      <c r="K15" s="1"/>
    </row>
    <row r="16" spans="1:11" ht="12.75">
      <c r="A16" s="94">
        <v>4</v>
      </c>
      <c r="B16" s="134" t="s">
        <v>124</v>
      </c>
      <c r="C16" s="134">
        <v>1500</v>
      </c>
      <c r="D16" s="132">
        <v>1500</v>
      </c>
      <c r="E16" s="140"/>
      <c r="F16" s="96"/>
      <c r="G16" s="91">
        <f t="shared" si="0"/>
        <v>1500</v>
      </c>
      <c r="H16" s="92">
        <f t="shared" si="3"/>
        <v>1</v>
      </c>
      <c r="I16" s="93">
        <f t="shared" si="1"/>
        <v>0</v>
      </c>
      <c r="J16" s="93">
        <f t="shared" si="2"/>
        <v>150</v>
      </c>
      <c r="K16" s="1"/>
    </row>
    <row r="17" spans="1:11" ht="12.75">
      <c r="A17" s="97">
        <v>5</v>
      </c>
      <c r="B17" s="134" t="s">
        <v>125</v>
      </c>
      <c r="C17" s="134">
        <v>2000</v>
      </c>
      <c r="D17" s="101">
        <v>2000</v>
      </c>
      <c r="E17" s="139">
        <v>0</v>
      </c>
      <c r="F17" s="98"/>
      <c r="G17" s="91">
        <f t="shared" si="0"/>
        <v>2000</v>
      </c>
      <c r="H17" s="92">
        <f t="shared" si="3"/>
        <v>1</v>
      </c>
      <c r="I17" s="93">
        <f t="shared" si="1"/>
        <v>0</v>
      </c>
      <c r="J17" s="93">
        <f t="shared" si="2"/>
        <v>200</v>
      </c>
      <c r="K17" s="1"/>
    </row>
    <row r="18" spans="1:11" ht="12.75">
      <c r="A18" s="94">
        <v>6</v>
      </c>
      <c r="B18" s="134" t="s">
        <v>126</v>
      </c>
      <c r="C18" s="134">
        <v>1700</v>
      </c>
      <c r="D18" s="132">
        <v>1700</v>
      </c>
      <c r="E18" s="140">
        <v>0</v>
      </c>
      <c r="F18" s="96"/>
      <c r="G18" s="91">
        <f t="shared" si="0"/>
        <v>1700</v>
      </c>
      <c r="H18" s="92">
        <f t="shared" si="3"/>
        <v>1</v>
      </c>
      <c r="I18" s="93">
        <f t="shared" si="1"/>
        <v>0</v>
      </c>
      <c r="J18" s="93">
        <f t="shared" si="2"/>
        <v>170</v>
      </c>
      <c r="K18" s="1"/>
    </row>
    <row r="19" spans="1:11" ht="12.75">
      <c r="A19" s="97">
        <v>7</v>
      </c>
      <c r="B19" s="134"/>
      <c r="C19" s="134"/>
      <c r="D19" s="101"/>
      <c r="E19" s="139"/>
      <c r="F19" s="98"/>
      <c r="G19" s="91"/>
      <c r="H19" s="92"/>
      <c r="I19" s="93"/>
      <c r="J19" s="93"/>
      <c r="K19" s="1"/>
    </row>
    <row r="20" spans="1:11" ht="12.75">
      <c r="A20" s="94">
        <v>8</v>
      </c>
      <c r="B20" s="134" t="s">
        <v>127</v>
      </c>
      <c r="C20" s="134"/>
      <c r="D20" s="102"/>
      <c r="E20" s="140"/>
      <c r="F20" s="99"/>
      <c r="G20" s="91"/>
      <c r="H20" s="92"/>
      <c r="I20" s="93"/>
      <c r="J20" s="93"/>
      <c r="K20" s="1"/>
    </row>
    <row r="21" spans="1:11" ht="12.75">
      <c r="A21" s="97">
        <v>9</v>
      </c>
      <c r="B21" s="134" t="s">
        <v>122</v>
      </c>
      <c r="C21" s="134">
        <v>600</v>
      </c>
      <c r="D21" s="103">
        <v>600</v>
      </c>
      <c r="E21" s="139">
        <v>0</v>
      </c>
      <c r="F21" s="89"/>
      <c r="G21" s="91">
        <f t="shared" si="0"/>
        <v>600</v>
      </c>
      <c r="H21" s="92">
        <f>IF((G21=0)*AND(NOT(C22=0)),"0.00%",IF(ISERR(G21/C22),"",G21/C22))</f>
        <v>1</v>
      </c>
      <c r="I21" s="93">
        <f t="shared" si="1"/>
        <v>0</v>
      </c>
      <c r="J21" s="93">
        <f t="shared" si="2"/>
        <v>60</v>
      </c>
      <c r="K21" s="1"/>
    </row>
    <row r="22" spans="1:11" ht="12.75">
      <c r="A22" s="94">
        <v>10</v>
      </c>
      <c r="B22" s="134" t="s">
        <v>121</v>
      </c>
      <c r="C22" s="134">
        <v>600</v>
      </c>
      <c r="D22" s="102">
        <v>600</v>
      </c>
      <c r="E22" s="140">
        <v>0</v>
      </c>
      <c r="F22" s="99"/>
      <c r="G22" s="91">
        <f t="shared" si="0"/>
        <v>600</v>
      </c>
      <c r="H22" s="92">
        <v>1</v>
      </c>
      <c r="I22" s="93">
        <f t="shared" si="1"/>
        <v>0</v>
      </c>
      <c r="J22" s="93">
        <f t="shared" si="2"/>
        <v>60</v>
      </c>
      <c r="K22" s="1"/>
    </row>
    <row r="23" spans="1:11" ht="12.75">
      <c r="A23" s="97">
        <v>11</v>
      </c>
      <c r="B23" s="134" t="s">
        <v>124</v>
      </c>
      <c r="C23" s="134">
        <v>1500</v>
      </c>
      <c r="D23" s="133">
        <v>1500</v>
      </c>
      <c r="E23" s="139">
        <v>0</v>
      </c>
      <c r="F23" s="89"/>
      <c r="G23" s="91">
        <f t="shared" si="0"/>
        <v>1500</v>
      </c>
      <c r="H23" s="92">
        <v>1</v>
      </c>
      <c r="I23" s="93">
        <f t="shared" si="1"/>
        <v>0</v>
      </c>
      <c r="J23" s="93">
        <f t="shared" si="2"/>
        <v>150</v>
      </c>
      <c r="K23" s="1"/>
    </row>
    <row r="24" spans="1:11" ht="12.75">
      <c r="A24" s="97">
        <v>12</v>
      </c>
      <c r="B24" s="134" t="s">
        <v>125</v>
      </c>
      <c r="C24" s="134">
        <v>2000</v>
      </c>
      <c r="D24" s="104">
        <v>1000</v>
      </c>
      <c r="E24" s="141">
        <v>1000</v>
      </c>
      <c r="F24" s="105"/>
      <c r="G24" s="91">
        <f t="shared" si="0"/>
        <v>2000</v>
      </c>
      <c r="H24" s="92">
        <v>1</v>
      </c>
      <c r="I24" s="93">
        <f t="shared" si="1"/>
        <v>0</v>
      </c>
      <c r="J24" s="93">
        <f t="shared" si="2"/>
        <v>200</v>
      </c>
      <c r="K24" s="1"/>
    </row>
    <row r="25" spans="1:11" ht="12.75">
      <c r="A25" s="94">
        <v>13</v>
      </c>
      <c r="B25" s="134" t="s">
        <v>126</v>
      </c>
      <c r="C25" s="134">
        <v>1700</v>
      </c>
      <c r="D25" s="89"/>
      <c r="E25" s="141">
        <v>1700</v>
      </c>
      <c r="F25" s="105"/>
      <c r="G25" s="91">
        <f t="shared" si="0"/>
        <v>1700</v>
      </c>
      <c r="H25" s="92">
        <f t="shared" ref="H25:H34" si="4">IF((G25=0)*AND(NOT(C25=0)),"0.00%",IF(ISERR(G25/C25),"",G25/C25))</f>
        <v>1</v>
      </c>
      <c r="I25" s="93">
        <f t="shared" ref="I25:I33" si="5">C25-G25</f>
        <v>0</v>
      </c>
      <c r="J25" s="93">
        <f t="shared" si="2"/>
        <v>170</v>
      </c>
      <c r="K25" s="1"/>
    </row>
    <row r="26" spans="1:11" ht="12.75">
      <c r="A26" s="94" t="s">
        <v>133</v>
      </c>
      <c r="B26" s="152" t="s">
        <v>134</v>
      </c>
      <c r="C26" s="134">
        <v>2816</v>
      </c>
      <c r="D26" s="99"/>
      <c r="E26" s="148">
        <v>563.20000000000005</v>
      </c>
      <c r="F26" s="106"/>
      <c r="G26" s="91">
        <f t="shared" si="0"/>
        <v>563.20000000000005</v>
      </c>
      <c r="H26" s="92">
        <v>0.2</v>
      </c>
      <c r="I26" s="93">
        <f t="shared" si="5"/>
        <v>2252.8000000000002</v>
      </c>
      <c r="J26" s="93">
        <f t="shared" si="2"/>
        <v>56.320000000000007</v>
      </c>
      <c r="K26" s="1"/>
    </row>
    <row r="27" spans="1:11" ht="12.75">
      <c r="A27" s="97">
        <v>14</v>
      </c>
      <c r="B27" s="107"/>
      <c r="C27" s="89"/>
      <c r="D27" s="89"/>
      <c r="E27" s="141"/>
      <c r="F27" s="105"/>
      <c r="G27" s="91"/>
      <c r="H27" s="92"/>
      <c r="I27" s="93"/>
      <c r="J27" s="93"/>
      <c r="K27" s="1"/>
    </row>
    <row r="28" spans="1:11" ht="12.75">
      <c r="A28" s="97">
        <v>15</v>
      </c>
      <c r="B28" s="138" t="s">
        <v>128</v>
      </c>
      <c r="C28" s="89"/>
      <c r="D28" s="99"/>
      <c r="E28" s="148"/>
      <c r="F28" s="108"/>
      <c r="G28" s="91"/>
      <c r="H28" s="92"/>
      <c r="I28" s="93"/>
      <c r="J28" s="93"/>
      <c r="K28" s="1"/>
    </row>
    <row r="29" spans="1:11" ht="12.75">
      <c r="A29" s="97">
        <v>16</v>
      </c>
      <c r="B29" s="134" t="s">
        <v>122</v>
      </c>
      <c r="C29" s="134">
        <v>600</v>
      </c>
      <c r="D29" s="89"/>
      <c r="E29" s="141">
        <v>600</v>
      </c>
      <c r="F29" s="105"/>
      <c r="G29" s="91">
        <f t="shared" si="0"/>
        <v>600</v>
      </c>
      <c r="H29" s="92">
        <f t="shared" si="4"/>
        <v>1</v>
      </c>
      <c r="I29" s="93">
        <f t="shared" si="5"/>
        <v>0</v>
      </c>
      <c r="J29" s="93">
        <f t="shared" si="2"/>
        <v>60</v>
      </c>
      <c r="K29" s="8"/>
    </row>
    <row r="30" spans="1:11" ht="12.75">
      <c r="A30" s="109">
        <v>17</v>
      </c>
      <c r="B30" s="134" t="s">
        <v>121</v>
      </c>
      <c r="C30" s="134">
        <v>600</v>
      </c>
      <c r="D30" s="99"/>
      <c r="E30" s="148"/>
      <c r="F30" s="106"/>
      <c r="G30" s="91">
        <f t="shared" si="0"/>
        <v>0</v>
      </c>
      <c r="H30" s="92" t="str">
        <f t="shared" si="4"/>
        <v>0.00%</v>
      </c>
      <c r="I30" s="93">
        <f t="shared" si="5"/>
        <v>600</v>
      </c>
      <c r="J30" s="93">
        <f t="shared" si="2"/>
        <v>0</v>
      </c>
      <c r="K30" s="8"/>
    </row>
    <row r="31" spans="1:11" ht="12.75">
      <c r="A31" s="109">
        <v>18</v>
      </c>
      <c r="B31" s="134" t="s">
        <v>124</v>
      </c>
      <c r="C31" s="134">
        <v>1500</v>
      </c>
      <c r="D31" s="110"/>
      <c r="E31" s="149"/>
      <c r="F31" s="111"/>
      <c r="G31" s="91">
        <f t="shared" si="0"/>
        <v>0</v>
      </c>
      <c r="H31" s="92" t="str">
        <f t="shared" si="4"/>
        <v>0.00%</v>
      </c>
      <c r="I31" s="93">
        <f t="shared" si="5"/>
        <v>1500</v>
      </c>
      <c r="J31" s="93">
        <f t="shared" si="2"/>
        <v>0</v>
      </c>
      <c r="K31" s="8"/>
    </row>
    <row r="32" spans="1:11" ht="12.75">
      <c r="A32" s="97">
        <v>19</v>
      </c>
      <c r="B32" s="134" t="s">
        <v>125</v>
      </c>
      <c r="C32" s="134">
        <v>2000</v>
      </c>
      <c r="D32" s="89"/>
      <c r="E32" s="141"/>
      <c r="F32" s="105"/>
      <c r="G32" s="91">
        <f t="shared" si="0"/>
        <v>0</v>
      </c>
      <c r="H32" s="92" t="str">
        <f t="shared" si="4"/>
        <v>0.00%</v>
      </c>
      <c r="I32" s="93">
        <f t="shared" si="5"/>
        <v>2000</v>
      </c>
      <c r="J32" s="93">
        <f t="shared" si="2"/>
        <v>0</v>
      </c>
      <c r="K32" s="8"/>
    </row>
    <row r="33" spans="1:11" ht="12.75">
      <c r="A33" s="94">
        <v>20</v>
      </c>
      <c r="B33" s="134" t="s">
        <v>126</v>
      </c>
      <c r="C33" s="134">
        <v>1700</v>
      </c>
      <c r="D33" s="99"/>
      <c r="E33" s="148"/>
      <c r="F33" s="106"/>
      <c r="G33" s="91">
        <f t="shared" si="0"/>
        <v>0</v>
      </c>
      <c r="H33" s="92" t="str">
        <f t="shared" si="4"/>
        <v>0.00%</v>
      </c>
      <c r="I33" s="93">
        <f t="shared" si="5"/>
        <v>1700</v>
      </c>
      <c r="J33" s="93">
        <f t="shared" si="2"/>
        <v>0</v>
      </c>
      <c r="K33" s="8"/>
    </row>
    <row r="34" spans="1:11" ht="12.75">
      <c r="A34" s="109">
        <v>21</v>
      </c>
      <c r="B34" s="6"/>
      <c r="C34" s="89"/>
      <c r="D34" s="112"/>
      <c r="E34" s="150"/>
      <c r="F34" s="111"/>
      <c r="G34" s="91">
        <f t="shared" si="0"/>
        <v>0</v>
      </c>
      <c r="H34" s="92" t="str">
        <f t="shared" si="4"/>
        <v/>
      </c>
      <c r="I34" s="90">
        <f t="shared" ref="I34" si="6">C34-G34</f>
        <v>0</v>
      </c>
      <c r="J34" s="93">
        <f t="shared" si="2"/>
        <v>0</v>
      </c>
      <c r="K34" s="8"/>
    </row>
    <row r="35" spans="1:11" ht="12.75">
      <c r="A35" s="97">
        <v>22</v>
      </c>
      <c r="B35" s="89" t="s">
        <v>129</v>
      </c>
      <c r="C35" s="101"/>
      <c r="D35" s="89"/>
      <c r="E35" s="141"/>
      <c r="F35" s="105"/>
      <c r="G35" s="91"/>
      <c r="H35" s="113"/>
      <c r="I35" s="90"/>
      <c r="J35" s="114"/>
      <c r="K35" s="8"/>
    </row>
    <row r="36" spans="1:11" ht="12.75">
      <c r="A36" s="97"/>
      <c r="B36" s="89"/>
      <c r="C36" s="89"/>
      <c r="D36" s="89"/>
      <c r="E36" s="141"/>
      <c r="F36" s="105"/>
      <c r="G36" s="91"/>
      <c r="H36" s="113"/>
      <c r="I36" s="90"/>
      <c r="J36" s="114"/>
      <c r="K36" s="8"/>
    </row>
    <row r="37" spans="1:11" ht="12.75">
      <c r="A37" s="115"/>
      <c r="B37" s="116"/>
      <c r="C37" s="117"/>
      <c r="D37" s="117"/>
      <c r="E37" s="151"/>
      <c r="F37" s="118"/>
      <c r="G37" s="119"/>
      <c r="H37" s="120"/>
      <c r="I37" s="90"/>
      <c r="J37" s="114"/>
      <c r="K37" s="8"/>
    </row>
    <row r="38" spans="1:11" ht="13.5" thickBot="1">
      <c r="A38" s="94"/>
      <c r="B38" s="95"/>
      <c r="C38" s="99"/>
      <c r="D38" s="102"/>
      <c r="E38" s="140"/>
      <c r="F38" s="100"/>
      <c r="G38" s="121"/>
      <c r="H38" s="100"/>
      <c r="I38" s="90"/>
      <c r="J38" s="122"/>
      <c r="K38" s="8"/>
    </row>
    <row r="39" spans="1:11" ht="13.5" thickBot="1">
      <c r="A39" s="123"/>
      <c r="B39" s="124"/>
      <c r="C39" s="136">
        <f>SUM(C13:C38)</f>
        <v>22016</v>
      </c>
      <c r="D39" s="125">
        <f>SUM(D13:D38)</f>
        <v>10100</v>
      </c>
      <c r="E39" s="125">
        <f>SUM(E13:E38)</f>
        <v>3863.2</v>
      </c>
      <c r="F39" s="125">
        <f>SUM(F13:F38)</f>
        <v>0</v>
      </c>
      <c r="G39" s="125">
        <f>SUM(G13:G38)</f>
        <v>13963.2</v>
      </c>
      <c r="H39" s="125"/>
      <c r="I39" s="125">
        <f>SUM(I13:I38)</f>
        <v>8052.8</v>
      </c>
      <c r="J39" s="125">
        <f>SUM(J13:J38)</f>
        <v>1396.32</v>
      </c>
      <c r="K39" s="1"/>
    </row>
    <row r="40" spans="1:11" ht="12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</sheetData>
  <pageMargins left="0.2" right="0.2" top="0.75" bottom="0.75" header="0.3" footer="0.3"/>
  <pageSetup orientation="landscape" verticalDpi="0" r:id="rId1"/>
  <ignoredErrors>
    <ignoredError sqref="G34:J34 J14:J18 G21:H21 J21:J23 G25:H25 J27:J33 G14:G18 G29:H33 G22:G24 J2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AIA form</vt:lpstr>
      <vt:lpstr>Sheet2</vt:lpstr>
      <vt:lpstr>'AIA form'!Print_Titles</vt:lpstr>
      <vt:lpstr>'AIA form'!Print_Titles_MI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sheilaploof</dc:creator>
  <cp:lastModifiedBy>cindoug@bellsouth.net</cp:lastModifiedBy>
  <cp:lastPrinted>2015-07-20T14:18:26Z</cp:lastPrinted>
  <dcterms:created xsi:type="dcterms:W3CDTF">2012-12-28T17:37:15Z</dcterms:created>
  <dcterms:modified xsi:type="dcterms:W3CDTF">2016-01-22T15:54:43Z</dcterms:modified>
</cp:coreProperties>
</file>