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-3525" yWindow="900" windowWidth="16740" windowHeight="8475"/>
  </bookViews>
  <sheets>
    <sheet name="Lab 1" sheetId="1" r:id="rId1"/>
    <sheet name="Lab 2" sheetId="2" r:id="rId2"/>
    <sheet name="Lab 3" sheetId="3" r:id="rId3"/>
    <sheet name="Lab 4" sheetId="4" r:id="rId4"/>
  </sheets>
  <definedNames>
    <definedName name="_xlnm.Print_Area" localSheetId="0">'Lab 1'!$A$1:$I$58</definedName>
    <definedName name="_xlnm.Print_Area" localSheetId="1">'Lab 2'!$A$1:$J$59</definedName>
    <definedName name="_xlnm.Print_Area" localSheetId="2">'Lab 3'!$A$1:$I$31</definedName>
  </definedNames>
  <calcPr calcId="125725"/>
</workbook>
</file>

<file path=xl/calcChain.xml><?xml version="1.0" encoding="utf-8"?>
<calcChain xmlns="http://schemas.openxmlformats.org/spreadsheetml/2006/main">
  <c r="I20" i="1"/>
  <c r="I21"/>
  <c r="I22"/>
  <c r="G20"/>
  <c r="G21"/>
  <c r="G22"/>
  <c r="F22"/>
  <c r="F21"/>
  <c r="F20"/>
  <c r="E20"/>
  <c r="E21"/>
  <c r="E22"/>
  <c r="D13"/>
  <c r="F58"/>
  <c r="F56"/>
  <c r="D14"/>
  <c r="D15"/>
  <c r="D16"/>
  <c r="D17"/>
  <c r="D18"/>
  <c r="D19"/>
  <c r="F13" l="1"/>
  <c r="F15"/>
  <c r="F19"/>
  <c r="F17"/>
  <c r="D23"/>
  <c r="E13" s="1"/>
  <c r="E14"/>
  <c r="F14"/>
  <c r="F16"/>
  <c r="G16" s="1"/>
  <c r="I16" s="1"/>
  <c r="F18"/>
  <c r="G18" s="1"/>
  <c r="I18" s="1"/>
  <c r="C9"/>
  <c r="C10" s="1"/>
  <c r="H10" s="1"/>
  <c r="G14" l="1"/>
  <c r="I14" s="1"/>
  <c r="E16"/>
  <c r="G19"/>
  <c r="I19" s="1"/>
  <c r="E19"/>
  <c r="E18"/>
  <c r="G15"/>
  <c r="I15" s="1"/>
  <c r="G17"/>
  <c r="I17" s="1"/>
  <c r="E15"/>
  <c r="G13"/>
  <c r="I13" s="1"/>
  <c r="E17"/>
</calcChain>
</file>

<file path=xl/sharedStrings.xml><?xml version="1.0" encoding="utf-8"?>
<sst xmlns="http://schemas.openxmlformats.org/spreadsheetml/2006/main" count="117" uniqueCount="97">
  <si>
    <t>Description of Soil</t>
  </si>
  <si>
    <t>Sample No</t>
  </si>
  <si>
    <t>Location</t>
  </si>
  <si>
    <t>Gs</t>
  </si>
  <si>
    <t>Hydrometer type</t>
  </si>
  <si>
    <t>Dry weight of soil, Ws</t>
  </si>
  <si>
    <t>(g)</t>
  </si>
  <si>
    <t>Temperature of test, T</t>
  </si>
  <si>
    <t>Meniscus correction, Fm</t>
  </si>
  <si>
    <t>Zero correction, Fs</t>
  </si>
  <si>
    <t>Temp. correction, Ft [Eq. (5.6)]</t>
  </si>
  <si>
    <t>Time</t>
  </si>
  <si>
    <t>(min)</t>
  </si>
  <si>
    <t>Hydrometer</t>
  </si>
  <si>
    <t>reading, R</t>
  </si>
  <si>
    <t>Rcp</t>
  </si>
  <si>
    <t>Percent finer</t>
  </si>
  <si>
    <t>Rcl</t>
  </si>
  <si>
    <t>L</t>
  </si>
  <si>
    <t>(cm)</t>
  </si>
  <si>
    <t>A</t>
  </si>
  <si>
    <t>D</t>
  </si>
  <si>
    <t>(mm)</t>
  </si>
  <si>
    <t>Sieve No.</t>
  </si>
  <si>
    <t>Retained</t>
  </si>
  <si>
    <t>Cum. % Retained</t>
  </si>
  <si>
    <t>(Rn)</t>
  </si>
  <si>
    <t>% Finer</t>
  </si>
  <si>
    <t>(100-Rn)</t>
  </si>
  <si>
    <t>Mass soil</t>
  </si>
  <si>
    <t>Retained (g)</t>
  </si>
  <si>
    <t>Pan</t>
  </si>
  <si>
    <t>Wt. with</t>
  </si>
  <si>
    <t>container</t>
  </si>
  <si>
    <t>Sum Mass</t>
  </si>
  <si>
    <t>Initial Wt. - Sum Mass</t>
  </si>
  <si>
    <t>Sieve Type</t>
  </si>
  <si>
    <t>Electronic</t>
  </si>
  <si>
    <t>Sieve Shake Time (min)</t>
  </si>
  <si>
    <t>4-5</t>
  </si>
  <si>
    <t>Mechanical Sieve Shaker</t>
  </si>
  <si>
    <t>ASTM</t>
  </si>
  <si>
    <t>Balance Type</t>
  </si>
  <si>
    <t>Cum. Mass</t>
  </si>
  <si>
    <t>Opening</t>
  </si>
  <si>
    <t>Size (mm)</t>
  </si>
  <si>
    <t>%</t>
  </si>
  <si>
    <t xml:space="preserve"> Retained</t>
  </si>
  <si>
    <t>Approx Values</t>
  </si>
  <si>
    <t>D10 =</t>
  </si>
  <si>
    <t xml:space="preserve">D30 = </t>
  </si>
  <si>
    <t xml:space="preserve">D60 = </t>
  </si>
  <si>
    <t>Uniformity coefficient ( Cu = D60/D10):</t>
  </si>
  <si>
    <t>Coefficient of Gradation (Cc = D30^2 / (D60 * D10)):</t>
  </si>
  <si>
    <t>Initial Wt. of Sample (g)</t>
  </si>
  <si>
    <t>% error</t>
  </si>
  <si>
    <r>
      <t>(</t>
    </r>
    <r>
      <rPr>
        <b/>
        <sz val="11"/>
        <color theme="2" tint="-0.749992370372631"/>
        <rFont val="Calibri"/>
        <family val="2"/>
      </rPr>
      <t>°</t>
    </r>
    <r>
      <rPr>
        <b/>
        <sz val="11"/>
        <color theme="2" tint="-0.749992370372631"/>
        <rFont val="Calibri"/>
        <family val="2"/>
        <scheme val="minor"/>
      </rPr>
      <t>C)</t>
    </r>
  </si>
  <si>
    <t>Repeat Sieve Test (% error &gt;= 10%):</t>
  </si>
  <si>
    <t>Measurement container's weight</t>
  </si>
  <si>
    <t>ASTM 152-H hydrometer</t>
  </si>
  <si>
    <t>Formulas:</t>
  </si>
  <si>
    <t>Rcp = R + Ft - Fz</t>
  </si>
  <si>
    <t>Percent finer = ((a(Rcp))/Ws)100</t>
  </si>
  <si>
    <t>Rcl = R + Fm</t>
  </si>
  <si>
    <t>D = A (L/t)^0.5</t>
  </si>
  <si>
    <t>A =</t>
  </si>
  <si>
    <t>a =</t>
  </si>
  <si>
    <t>19.44 (°C)</t>
  </si>
  <si>
    <t>Test</t>
  </si>
  <si>
    <t xml:space="preserve">Weight of </t>
  </si>
  <si>
    <t>Mold (lb)</t>
  </si>
  <si>
    <t>Mold + moist</t>
  </si>
  <si>
    <t>sample (lb)</t>
  </si>
  <si>
    <t>W2-W1</t>
  </si>
  <si>
    <t>(lb)</t>
  </si>
  <si>
    <t>Moist unit weight</t>
  </si>
  <si>
    <t>(lb/ft^3)</t>
  </si>
  <si>
    <t xml:space="preserve">Can </t>
  </si>
  <si>
    <t>Number</t>
  </si>
  <si>
    <t>W3</t>
  </si>
  <si>
    <t>W4</t>
  </si>
  <si>
    <t>W5</t>
  </si>
  <si>
    <t>w</t>
  </si>
  <si>
    <t>(%)</t>
  </si>
  <si>
    <t>unit weight</t>
  </si>
  <si>
    <t>Can #</t>
  </si>
  <si>
    <t>Empty wt.</t>
  </si>
  <si>
    <t>Can + Soil</t>
  </si>
  <si>
    <t>wt. (g)</t>
  </si>
  <si>
    <t>Can + Dry</t>
  </si>
  <si>
    <t>Water</t>
  </si>
  <si>
    <t>Soil wt.</t>
  </si>
  <si>
    <t>Soil wt. (g)</t>
  </si>
  <si>
    <t>Content (%)</t>
  </si>
  <si>
    <t>of Blows</t>
  </si>
  <si>
    <t>PL</t>
  </si>
  <si>
    <t>Approx. Moisture content for 25 Blows = 35.9%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</si>
</sst>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6" xfId="0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 applyBorder="1"/>
    <xf numFmtId="0" fontId="2" fillId="0" borderId="0" xfId="0" applyFont="1"/>
    <xf numFmtId="0" fontId="0" fillId="0" borderId="17" xfId="0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7" xfId="0" applyFill="1" applyBorder="1"/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" xfId="0" applyFill="1" applyBorder="1"/>
    <xf numFmtId="0" fontId="0" fillId="4" borderId="1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/>
    <xf numFmtId="0" fontId="0" fillId="5" borderId="16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3" xfId="0" applyFill="1" applyBorder="1"/>
    <xf numFmtId="0" fontId="4" fillId="4" borderId="3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3" fillId="6" borderId="15" xfId="0" applyFont="1" applyFill="1" applyBorder="1"/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 applyBorder="1"/>
    <xf numFmtId="0" fontId="0" fillId="5" borderId="8" xfId="0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5" fillId="5" borderId="15" xfId="0" applyFont="1" applyFill="1" applyBorder="1"/>
    <xf numFmtId="0" fontId="7" fillId="0" borderId="16" xfId="0" applyFont="1" applyBorder="1"/>
    <xf numFmtId="49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7" fillId="0" borderId="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6" borderId="14" xfId="0" applyFont="1" applyFill="1" applyBorder="1"/>
    <xf numFmtId="0" fontId="5" fillId="0" borderId="16" xfId="0" applyFont="1" applyBorder="1"/>
    <xf numFmtId="0" fontId="5" fillId="0" borderId="15" xfId="0" applyFont="1" applyBorder="1"/>
    <xf numFmtId="0" fontId="5" fillId="0" borderId="13" xfId="0" applyFont="1" applyBorder="1"/>
    <xf numFmtId="0" fontId="0" fillId="0" borderId="18" xfId="0" applyBorder="1"/>
    <xf numFmtId="0" fontId="0" fillId="0" borderId="15" xfId="0" applyBorder="1"/>
    <xf numFmtId="0" fontId="7" fillId="0" borderId="13" xfId="0" applyFont="1" applyBorder="1"/>
    <xf numFmtId="0" fontId="7" fillId="0" borderId="1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" fillId="6" borderId="12" xfId="0" applyFont="1" applyFill="1" applyBorder="1"/>
    <xf numFmtId="0" fontId="3" fillId="6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1" fillId="6" borderId="1" xfId="0" applyFont="1" applyFill="1" applyBorder="1"/>
    <xf numFmtId="0" fontId="6" fillId="0" borderId="1" xfId="0" applyFont="1" applyBorder="1" applyAlignment="1">
      <alignment horizontal="center"/>
    </xf>
    <xf numFmtId="0" fontId="0" fillId="0" borderId="13" xfId="0" applyBorder="1"/>
    <xf numFmtId="0" fontId="7" fillId="0" borderId="14" xfId="0" applyFont="1" applyBorder="1"/>
    <xf numFmtId="0" fontId="7" fillId="0" borderId="15" xfId="0" applyFont="1" applyBorder="1"/>
    <xf numFmtId="0" fontId="0" fillId="5" borderId="3" xfId="0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7" fillId="0" borderId="14" xfId="0" applyFont="1" applyBorder="1" applyAlignment="1"/>
    <xf numFmtId="0" fontId="7" fillId="0" borderId="15" xfId="0" applyFont="1" applyBorder="1" applyAlignment="1"/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31" xfId="0" applyBorder="1"/>
    <xf numFmtId="0" fontId="0" fillId="0" borderId="7" xfId="0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6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1446280991735537"/>
          <c:y val="0.1149937730997911"/>
          <c:w val="0.82720033188000253"/>
          <c:h val="0.74805238630885462"/>
        </c:manualLayout>
      </c:layout>
      <c:scatterChart>
        <c:scatterStyle val="smoothMarker"/>
        <c:ser>
          <c:idx val="0"/>
          <c:order val="0"/>
          <c:tx>
            <c:v>% Passing [linear] - Particle size (mm)[log scale]</c:v>
          </c:tx>
          <c:spPr>
            <a:ln w="22225" cmpd="sng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xVal>
            <c:numRef>
              <c:f>'Lab 1'!$B$13:$B$18</c:f>
              <c:numCache>
                <c:formatCode>0.00</c:formatCode>
                <c:ptCount val="6"/>
                <c:pt idx="0">
                  <c:v>2</c:v>
                </c:pt>
                <c:pt idx="1">
                  <c:v>0.84</c:v>
                </c:pt>
                <c:pt idx="2" formatCode="General">
                  <c:v>0.42</c:v>
                </c:pt>
                <c:pt idx="3" formatCode="0.000">
                  <c:v>0.25</c:v>
                </c:pt>
                <c:pt idx="4" formatCode="0.000">
                  <c:v>0.14899999999999999</c:v>
                </c:pt>
                <c:pt idx="5" formatCode="General">
                  <c:v>7.3999999999999996E-2</c:v>
                </c:pt>
              </c:numCache>
            </c:numRef>
          </c:xVal>
          <c:yVal>
            <c:numRef>
              <c:f>'Lab 1'!$I$13:$I$18</c:f>
              <c:numCache>
                <c:formatCode>0.000</c:formatCode>
                <c:ptCount val="6"/>
                <c:pt idx="0">
                  <c:v>68.708116157855557</c:v>
                </c:pt>
                <c:pt idx="1">
                  <c:v>59.798671172461191</c:v>
                </c:pt>
                <c:pt idx="2">
                  <c:v>54.231342001260089</c:v>
                </c:pt>
                <c:pt idx="3">
                  <c:v>48.410561887851536</c:v>
                </c:pt>
                <c:pt idx="4">
                  <c:v>33.064608511369499</c:v>
                </c:pt>
                <c:pt idx="5">
                  <c:v>9.9948450655822114</c:v>
                </c:pt>
              </c:numCache>
            </c:numRef>
          </c:yVal>
          <c:smooth val="1"/>
        </c:ser>
        <c:axId val="48937216"/>
        <c:axId val="70714496"/>
      </c:scatterChart>
      <c:valAx>
        <c:axId val="48937216"/>
        <c:scaling>
          <c:logBase val="10"/>
          <c:orientation val="maxMin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Particle Size</a:t>
                </a:r>
              </a:p>
            </c:rich>
          </c:tx>
          <c:layout/>
        </c:title>
        <c:numFmt formatCode="0.00" sourceLinked="1"/>
        <c:minorTickMark val="cross"/>
        <c:tickLblPos val="nextTo"/>
        <c:crossAx val="70714496"/>
        <c:crosses val="autoZero"/>
        <c:crossBetween val="midCat"/>
      </c:valAx>
      <c:valAx>
        <c:axId val="70714496"/>
        <c:scaling>
          <c:orientation val="minMax"/>
        </c:scaling>
        <c:axPos val="r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 Passing</a:t>
                </a:r>
              </a:p>
            </c:rich>
          </c:tx>
          <c:layout>
            <c:manualLayout>
              <c:xMode val="edge"/>
              <c:yMode val="edge"/>
              <c:x val="1.3977191384134781E-2"/>
              <c:y val="0.32433231560340703"/>
            </c:manualLayout>
          </c:layout>
        </c:title>
        <c:numFmt formatCode="0" sourceLinked="0"/>
        <c:minorTickMark val="out"/>
        <c:tickLblPos val="high"/>
        <c:spPr>
          <a:ln>
            <a:solidFill>
              <a:sysClr val="windowText" lastClr="000000"/>
            </a:solidFill>
          </a:ln>
        </c:spPr>
        <c:txPr>
          <a:bodyPr rot="0" vert="horz" anchor="ctr" anchorCtr="1"/>
          <a:lstStyle/>
          <a:p>
            <a:pPr>
              <a:defRPr/>
            </a:pPr>
            <a:endParaRPr lang="en-US"/>
          </a:p>
        </c:txPr>
        <c:crossAx val="48937216"/>
        <c:crossesAt val="10"/>
        <c:crossBetween val="midCat"/>
        <c:majorUnit val="10"/>
      </c:valAx>
    </c:plotArea>
    <c:plotVisOnly val="1"/>
  </c:chart>
  <c:printSettings>
    <c:headerFooter/>
    <c:pageMargins b="0.5" l="0.45" r="0.45" t="0.5" header="0.30000000000000027" footer="0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Hydrometer </a:t>
            </a:r>
            <a:r>
              <a:rPr lang="en-US" baseline="0"/>
              <a:t> Analysis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1446280991735537"/>
          <c:y val="0.1149937730997911"/>
          <c:w val="0.82720033188000253"/>
          <c:h val="0.74805238630885462"/>
        </c:manualLayout>
      </c:layout>
      <c:scatterChart>
        <c:scatterStyle val="smoothMarker"/>
        <c:ser>
          <c:idx val="0"/>
          <c:order val="0"/>
          <c:tx>
            <c:strRef>
              <c:f>'Lab 2'!$B$10:$B$11</c:f>
              <c:strCache>
                <c:ptCount val="1"/>
                <c:pt idx="0">
                  <c:v>Hydrometer type</c:v>
                </c:pt>
              </c:strCache>
            </c:strRef>
          </c:tx>
          <c:spPr>
            <a:ln w="22225" cmpd="sng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xVal>
            <c:numRef>
              <c:f>'Lab 2'!$I$14:$I$26</c:f>
              <c:numCache>
                <c:formatCode>General</c:formatCode>
                <c:ptCount val="13"/>
                <c:pt idx="0">
                  <c:v>0.38418000000000002</c:v>
                </c:pt>
                <c:pt idx="1">
                  <c:v>0.18843099999999999</c:v>
                </c:pt>
                <c:pt idx="2">
                  <c:v>0.135828</c:v>
                </c:pt>
                <c:pt idx="3">
                  <c:v>0.100906</c:v>
                </c:pt>
                <c:pt idx="4">
                  <c:v>7.3454000000000005E-2</c:v>
                </c:pt>
                <c:pt idx="5">
                  <c:v>5.4926000000000003E-2</c:v>
                </c:pt>
                <c:pt idx="6">
                  <c:v>3.9870000000000003E-2</c:v>
                </c:pt>
                <c:pt idx="7">
                  <c:v>3.2909000000000001E-2</c:v>
                </c:pt>
                <c:pt idx="8">
                  <c:v>2.8702999999999999E-2</c:v>
                </c:pt>
                <c:pt idx="9">
                  <c:v>1.6629999999999999E-2</c:v>
                </c:pt>
                <c:pt idx="10">
                  <c:v>6.2979999999999998E-3</c:v>
                </c:pt>
                <c:pt idx="11">
                  <c:v>6.2259999999999998E-3</c:v>
                </c:pt>
                <c:pt idx="12">
                  <c:v>5.9300000000000004E-3</c:v>
                </c:pt>
              </c:numCache>
            </c:numRef>
          </c:xVal>
          <c:yVal>
            <c:numRef>
              <c:f>'Lab 2'!$D$14:$D$26</c:f>
              <c:numCache>
                <c:formatCode>General</c:formatCode>
                <c:ptCount val="13"/>
                <c:pt idx="0">
                  <c:v>60.28</c:v>
                </c:pt>
                <c:pt idx="1">
                  <c:v>64.28</c:v>
                </c:pt>
                <c:pt idx="2">
                  <c:v>60.28</c:v>
                </c:pt>
                <c:pt idx="3">
                  <c:v>46.28</c:v>
                </c:pt>
                <c:pt idx="4">
                  <c:v>38.28</c:v>
                </c:pt>
                <c:pt idx="5">
                  <c:v>30.28</c:v>
                </c:pt>
                <c:pt idx="6">
                  <c:v>22.28</c:v>
                </c:pt>
                <c:pt idx="7">
                  <c:v>18.28</c:v>
                </c:pt>
                <c:pt idx="8">
                  <c:v>16.28</c:v>
                </c:pt>
                <c:pt idx="9">
                  <c:v>14.28</c:v>
                </c:pt>
                <c:pt idx="10">
                  <c:v>10.28</c:v>
                </c:pt>
                <c:pt idx="11">
                  <c:v>10.28</c:v>
                </c:pt>
                <c:pt idx="12">
                  <c:v>9.2799999999999994</c:v>
                </c:pt>
              </c:numCache>
            </c:numRef>
          </c:yVal>
          <c:smooth val="1"/>
        </c:ser>
        <c:axId val="70746880"/>
        <c:axId val="70749184"/>
      </c:scatterChart>
      <c:valAx>
        <c:axId val="70746880"/>
        <c:scaling>
          <c:logBase val="10"/>
          <c:orientation val="maxMin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Particle Size</a:t>
                </a:r>
              </a:p>
            </c:rich>
          </c:tx>
        </c:title>
        <c:numFmt formatCode="General" sourceLinked="1"/>
        <c:minorTickMark val="cross"/>
        <c:tickLblPos val="nextTo"/>
        <c:crossAx val="70749184"/>
        <c:crosses val="autoZero"/>
        <c:crossBetween val="midCat"/>
      </c:valAx>
      <c:valAx>
        <c:axId val="70749184"/>
        <c:scaling>
          <c:orientation val="minMax"/>
        </c:scaling>
        <c:axPos val="r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 Passing</a:t>
                </a:r>
              </a:p>
            </c:rich>
          </c:tx>
          <c:layout>
            <c:manualLayout>
              <c:xMode val="edge"/>
              <c:yMode val="edge"/>
              <c:x val="1.3977191384134781E-2"/>
              <c:y val="0.32433231560340725"/>
            </c:manualLayout>
          </c:layout>
        </c:title>
        <c:numFmt formatCode="0" sourceLinked="0"/>
        <c:minorTickMark val="out"/>
        <c:tickLblPos val="high"/>
        <c:spPr>
          <a:ln>
            <a:solidFill>
              <a:sysClr val="windowText" lastClr="000000"/>
            </a:solidFill>
          </a:ln>
        </c:spPr>
        <c:txPr>
          <a:bodyPr rot="0" vert="horz" anchor="ctr" anchorCtr="1"/>
          <a:lstStyle/>
          <a:p>
            <a:pPr>
              <a:defRPr/>
            </a:pPr>
            <a:endParaRPr lang="en-US"/>
          </a:p>
        </c:txPr>
        <c:crossAx val="70746880"/>
        <c:crossesAt val="10"/>
        <c:crossBetween val="midCat"/>
        <c:majorUnit val="10"/>
      </c:valAx>
    </c:plotArea>
    <c:plotVisOnly val="1"/>
  </c:chart>
  <c:printSettings>
    <c:headerFooter/>
    <c:pageMargins b="0.5" l="0.45" r="0.45" t="0.5" header="0.30000000000000032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v>Moisture Content vs. Number of Blows</c:v>
          </c:tx>
          <c:trendline>
            <c:spPr>
              <a:ln w="19050"/>
            </c:spPr>
            <c:trendlineType val="log"/>
          </c:trendline>
          <c:xVal>
            <c:numRef>
              <c:f>'Lab 3'!$H$3:$H$6</c:f>
              <c:numCache>
                <c:formatCode>General</c:formatCode>
                <c:ptCount val="4"/>
                <c:pt idx="0">
                  <c:v>30</c:v>
                </c:pt>
                <c:pt idx="1">
                  <c:v>23</c:v>
                </c:pt>
                <c:pt idx="2">
                  <c:v>28</c:v>
                </c:pt>
                <c:pt idx="3">
                  <c:v>19</c:v>
                </c:pt>
              </c:numCache>
            </c:numRef>
          </c:xVal>
          <c:yVal>
            <c:numRef>
              <c:f>'Lab 3'!$G$3:$G$6</c:f>
              <c:numCache>
                <c:formatCode>General</c:formatCode>
                <c:ptCount val="4"/>
                <c:pt idx="0">
                  <c:v>29.9</c:v>
                </c:pt>
                <c:pt idx="1">
                  <c:v>31.6</c:v>
                </c:pt>
                <c:pt idx="2">
                  <c:v>33.1</c:v>
                </c:pt>
                <c:pt idx="3">
                  <c:v>43.3</c:v>
                </c:pt>
              </c:numCache>
            </c:numRef>
          </c:yVal>
          <c:smooth val="1"/>
        </c:ser>
        <c:axId val="70818432"/>
        <c:axId val="70828800"/>
      </c:scatterChart>
      <c:valAx>
        <c:axId val="70818432"/>
        <c:scaling>
          <c:logBase val="10"/>
          <c:orientation val="minMax"/>
          <c:max val="100"/>
          <c:min val="1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Blows</a:t>
                </a:r>
              </a:p>
            </c:rich>
          </c:tx>
        </c:title>
        <c:numFmt formatCode="General" sourceLinked="1"/>
        <c:majorTickMark val="cross"/>
        <c:minorTickMark val="out"/>
        <c:tickLblPos val="nextTo"/>
        <c:spPr>
          <a:ln w="25400"/>
        </c:spPr>
        <c:crossAx val="70828800"/>
        <c:crosses val="autoZero"/>
        <c:crossBetween val="midCat"/>
        <c:minorUnit val="10"/>
      </c:valAx>
      <c:valAx>
        <c:axId val="70828800"/>
        <c:scaling>
          <c:orientation val="minMax"/>
          <c:min val="1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Moisture</a:t>
                </a:r>
                <a:r>
                  <a:rPr lang="en-US" baseline="0"/>
                  <a:t> Content (%)</a:t>
                </a:r>
                <a:endParaRPr lang="en-US"/>
              </a:p>
            </c:rich>
          </c:tx>
        </c:title>
        <c:numFmt formatCode="General" sourceLinked="1"/>
        <c:majorTickMark val="cross"/>
        <c:minorTickMark val="out"/>
        <c:tickLblPos val="nextTo"/>
        <c:spPr>
          <a:ln w="25400"/>
        </c:spPr>
        <c:crossAx val="70818432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7.7613298337707831E-2"/>
          <c:y val="7.4548702245552642E-2"/>
          <c:w val="0.67895603674540717"/>
          <c:h val="0.79822506561679785"/>
        </c:manualLayout>
      </c:layout>
      <c:scatterChart>
        <c:scatterStyle val="smoothMarker"/>
        <c:ser>
          <c:idx val="0"/>
          <c:order val="0"/>
          <c:tx>
            <c:v>Dry density vs Water Content</c:v>
          </c:tx>
          <c:xVal>
            <c:numRef>
              <c:f>'Lab 4'!$K$3:$K$8</c:f>
              <c:numCache>
                <c:formatCode>General</c:formatCode>
                <c:ptCount val="6"/>
                <c:pt idx="0">
                  <c:v>8.74</c:v>
                </c:pt>
                <c:pt idx="1">
                  <c:v>10.27</c:v>
                </c:pt>
                <c:pt idx="2">
                  <c:v>10.93</c:v>
                </c:pt>
                <c:pt idx="3">
                  <c:v>12.52</c:v>
                </c:pt>
                <c:pt idx="4">
                  <c:v>15.04</c:v>
                </c:pt>
                <c:pt idx="5">
                  <c:v>18.73</c:v>
                </c:pt>
              </c:numCache>
            </c:numRef>
          </c:xVal>
          <c:yVal>
            <c:numRef>
              <c:f>'Lab 4'!$L$3:$L$8</c:f>
              <c:numCache>
                <c:formatCode>General</c:formatCode>
                <c:ptCount val="6"/>
                <c:pt idx="0">
                  <c:v>105.9</c:v>
                </c:pt>
                <c:pt idx="1">
                  <c:v>110.5</c:v>
                </c:pt>
                <c:pt idx="2">
                  <c:v>113</c:v>
                </c:pt>
                <c:pt idx="3">
                  <c:v>114.1</c:v>
                </c:pt>
                <c:pt idx="4">
                  <c:v>108.5</c:v>
                </c:pt>
                <c:pt idx="5">
                  <c:v>104.1</c:v>
                </c:pt>
              </c:numCache>
            </c:numRef>
          </c:yVal>
          <c:smooth val="1"/>
        </c:ser>
        <c:axId val="73941760"/>
        <c:axId val="73943680"/>
      </c:scatterChart>
      <c:valAx>
        <c:axId val="73941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Moisture Content (%)</a:t>
                </a:r>
              </a:p>
            </c:rich>
          </c:tx>
          <c:layout>
            <c:manualLayout>
              <c:xMode val="edge"/>
              <c:yMode val="edge"/>
              <c:x val="0.33079758797855674"/>
              <c:y val="0.79319279826863742"/>
            </c:manualLayout>
          </c:layout>
        </c:title>
        <c:numFmt formatCode="General" sourceLinked="1"/>
        <c:tickLblPos val="nextTo"/>
        <c:crossAx val="73943680"/>
        <c:crosses val="autoZero"/>
        <c:crossBetween val="midCat"/>
      </c:valAx>
      <c:valAx>
        <c:axId val="739436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Dry Unit Weight (lb/ft^3)</a:t>
                </a:r>
              </a:p>
            </c:rich>
          </c:tx>
          <c:layout/>
        </c:title>
        <c:numFmt formatCode="General" sourceLinked="1"/>
        <c:tickLblPos val="nextTo"/>
        <c:crossAx val="73941760"/>
        <c:crosses val="autoZero"/>
        <c:crossBetween val="midCat"/>
      </c:valAx>
    </c:plotArea>
    <c:plotVisOnly val="1"/>
  </c:chart>
  <c:spPr>
    <a:ln w="9525"/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25</xdr:row>
      <xdr:rowOff>152400</xdr:rowOff>
    </xdr:from>
    <xdr:to>
      <xdr:col>8</xdr:col>
      <xdr:colOff>596900</xdr:colOff>
      <xdr:row>51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32</xdr:row>
      <xdr:rowOff>0</xdr:rowOff>
    </xdr:from>
    <xdr:to>
      <xdr:col>9</xdr:col>
      <xdr:colOff>250825</xdr:colOff>
      <xdr:row>58</xdr:row>
      <xdr:rowOff>12700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10</xdr:row>
      <xdr:rowOff>85724</xdr:rowOff>
    </xdr:from>
    <xdr:to>
      <xdr:col>8</xdr:col>
      <xdr:colOff>457199</xdr:colOff>
      <xdr:row>29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0.4579</cdr:x>
      <cdr:y>0.34447</cdr:y>
    </cdr:from>
    <cdr:to>
      <cdr:x>0.46221</cdr:x>
      <cdr:y>0.81234</cdr:y>
    </cdr:to>
    <cdr:sp macro="" textlink="">
      <cdr:nvSpPr>
        <cdr:cNvPr id="3" name="Straight Connector 2"/>
        <cdr:cNvSpPr/>
      </cdr:nvSpPr>
      <cdr:spPr>
        <a:xfrm xmlns:a="http://schemas.openxmlformats.org/drawingml/2006/main" rot="16200000" flipH="1">
          <a:off x="1630969" y="2131415"/>
          <a:ext cx="1733548" cy="2342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0.12214</cdr:x>
      <cdr:y>0.34833</cdr:y>
    </cdr:from>
    <cdr:to>
      <cdr:x>0.45782</cdr:x>
      <cdr:y>0.34962</cdr:y>
    </cdr:to>
    <cdr:sp macro="" textlink="">
      <cdr:nvSpPr>
        <cdr:cNvPr id="4" name="Straight Connector 3"/>
        <cdr:cNvSpPr/>
      </cdr:nvSpPr>
      <cdr:spPr>
        <a:xfrm xmlns:a="http://schemas.openxmlformats.org/drawingml/2006/main" rot="16200000" flipH="1" flipV="1">
          <a:off x="1571984" y="381775"/>
          <a:ext cx="4780" cy="18224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9</xdr:row>
      <xdr:rowOff>66675</xdr:rowOff>
    </xdr:from>
    <xdr:to>
      <xdr:col>11</xdr:col>
      <xdr:colOff>676275</xdr:colOff>
      <xdr:row>23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A43" zoomScaleNormal="100" zoomScalePageLayoutView="75" workbookViewId="0">
      <selection activeCell="G53" sqref="G53"/>
    </sheetView>
  </sheetViews>
  <sheetFormatPr defaultRowHeight="15"/>
  <cols>
    <col min="1" max="1" width="10.42578125" customWidth="1"/>
    <col min="2" max="2" width="11.140625" customWidth="1"/>
    <col min="3" max="3" width="11.85546875" customWidth="1"/>
    <col min="4" max="4" width="11.5703125" customWidth="1"/>
    <col min="5" max="5" width="11.28515625" customWidth="1"/>
    <col min="6" max="6" width="9.7109375" customWidth="1"/>
    <col min="7" max="7" width="11.140625" customWidth="1"/>
    <col min="8" max="8" width="11" customWidth="1"/>
    <col min="9" max="9" width="9.85546875" bestFit="1" customWidth="1"/>
  </cols>
  <sheetData>
    <row r="1" spans="1:9">
      <c r="A1" s="20" t="s">
        <v>0</v>
      </c>
      <c r="B1" s="21"/>
      <c r="C1" s="52"/>
      <c r="D1" s="52"/>
      <c r="E1" s="52"/>
      <c r="F1" s="52"/>
      <c r="G1" s="22" t="s">
        <v>1</v>
      </c>
      <c r="H1" s="52"/>
      <c r="I1" s="53"/>
    </row>
    <row r="2" spans="1:9">
      <c r="A2" s="22" t="s">
        <v>2</v>
      </c>
      <c r="B2" s="2"/>
      <c r="C2" s="2"/>
      <c r="D2" s="2"/>
      <c r="E2" s="2"/>
      <c r="F2" s="2"/>
      <c r="G2" s="2"/>
      <c r="H2" s="2"/>
      <c r="I2" s="54"/>
    </row>
    <row r="3" spans="1:9">
      <c r="A3" s="55"/>
      <c r="B3" s="1"/>
      <c r="C3" s="1"/>
      <c r="D3" s="8"/>
      <c r="E3" s="8"/>
      <c r="F3" s="1"/>
      <c r="G3" s="8"/>
      <c r="H3" s="8"/>
      <c r="I3" s="56"/>
    </row>
    <row r="4" spans="1:9">
      <c r="A4" s="23" t="s">
        <v>36</v>
      </c>
      <c r="B4" s="38" t="s">
        <v>40</v>
      </c>
      <c r="C4" s="29"/>
      <c r="D4" s="24" t="s">
        <v>38</v>
      </c>
      <c r="E4" s="25"/>
      <c r="F4" s="37" t="s">
        <v>39</v>
      </c>
      <c r="G4" s="24" t="s">
        <v>54</v>
      </c>
      <c r="H4" s="25"/>
      <c r="I4" s="57">
        <v>703</v>
      </c>
    </row>
    <row r="5" spans="1:9">
      <c r="A5" s="20" t="s">
        <v>4</v>
      </c>
      <c r="B5" s="21"/>
      <c r="C5" s="29"/>
      <c r="D5" s="29"/>
      <c r="E5" s="6"/>
      <c r="F5" s="6"/>
      <c r="G5" s="32" t="s">
        <v>3</v>
      </c>
      <c r="H5" s="29"/>
      <c r="I5" s="57"/>
    </row>
    <row r="6" spans="1:9">
      <c r="A6" s="20" t="s">
        <v>7</v>
      </c>
      <c r="B6" s="21"/>
      <c r="C6" s="29"/>
      <c r="D6" s="30" t="s">
        <v>56</v>
      </c>
      <c r="E6" s="20" t="s">
        <v>5</v>
      </c>
      <c r="F6" s="19"/>
      <c r="G6" s="35"/>
      <c r="H6" s="29"/>
      <c r="I6" s="58" t="s">
        <v>6</v>
      </c>
    </row>
    <row r="7" spans="1:9">
      <c r="A7" s="20" t="s">
        <v>9</v>
      </c>
      <c r="B7" s="21"/>
      <c r="C7" s="29"/>
      <c r="D7" s="29"/>
      <c r="E7" s="33" t="s">
        <v>8</v>
      </c>
      <c r="F7" s="18"/>
      <c r="G7" s="34"/>
      <c r="H7" s="29"/>
      <c r="I7" s="57"/>
    </row>
    <row r="8" spans="1:9">
      <c r="A8" s="20" t="s">
        <v>42</v>
      </c>
      <c r="B8" s="21"/>
      <c r="C8" s="29" t="s">
        <v>37</v>
      </c>
      <c r="D8" s="31"/>
      <c r="E8" s="20" t="s">
        <v>10</v>
      </c>
      <c r="F8" s="19"/>
      <c r="G8" s="21"/>
      <c r="H8" s="29"/>
      <c r="I8" s="57"/>
    </row>
    <row r="9" spans="1:9">
      <c r="A9" s="51" t="s">
        <v>35</v>
      </c>
      <c r="B9" s="26"/>
      <c r="C9" s="27">
        <f>I4-D23</f>
        <v>4.6400000000001</v>
      </c>
      <c r="D9" s="28" t="s">
        <v>6</v>
      </c>
      <c r="E9" s="20" t="s">
        <v>58</v>
      </c>
      <c r="F9" s="19"/>
      <c r="G9" s="21"/>
      <c r="H9" s="36">
        <v>122.81</v>
      </c>
      <c r="I9" s="59" t="s">
        <v>6</v>
      </c>
    </row>
    <row r="10" spans="1:9">
      <c r="A10" s="60" t="s">
        <v>55</v>
      </c>
      <c r="B10" s="61"/>
      <c r="C10" s="62">
        <f>(C9/I4)*100</f>
        <v>0.6600284495021479</v>
      </c>
      <c r="D10" s="63" t="s">
        <v>46</v>
      </c>
      <c r="E10" s="64" t="s">
        <v>57</v>
      </c>
      <c r="F10" s="61"/>
      <c r="G10" s="61"/>
      <c r="H10" s="65" t="str">
        <f>IF(C10&gt;=10,"YES","NO")</f>
        <v>NO</v>
      </c>
      <c r="I10" s="66"/>
    </row>
    <row r="11" spans="1:9">
      <c r="A11" s="11" t="s">
        <v>23</v>
      </c>
      <c r="B11" s="12" t="s">
        <v>44</v>
      </c>
      <c r="C11" s="11" t="s">
        <v>32</v>
      </c>
      <c r="D11" s="11" t="s">
        <v>29</v>
      </c>
      <c r="E11" s="11" t="s">
        <v>46</v>
      </c>
      <c r="F11" s="13" t="s">
        <v>43</v>
      </c>
      <c r="G11" s="104" t="s">
        <v>25</v>
      </c>
      <c r="H11" s="105"/>
      <c r="I11" s="11" t="s">
        <v>27</v>
      </c>
    </row>
    <row r="12" spans="1:9">
      <c r="A12" s="14" t="s">
        <v>41</v>
      </c>
      <c r="B12" s="15" t="s">
        <v>45</v>
      </c>
      <c r="C12" s="14" t="s">
        <v>33</v>
      </c>
      <c r="D12" s="14" t="s">
        <v>30</v>
      </c>
      <c r="E12" s="14" t="s">
        <v>47</v>
      </c>
      <c r="F12" s="16" t="s">
        <v>24</v>
      </c>
      <c r="G12" s="106" t="s">
        <v>26</v>
      </c>
      <c r="H12" s="107"/>
      <c r="I12" s="14" t="s">
        <v>28</v>
      </c>
    </row>
    <row r="13" spans="1:9">
      <c r="A13" s="3">
        <v>10</v>
      </c>
      <c r="B13" s="39">
        <v>2</v>
      </c>
      <c r="C13" s="3">
        <v>341.34</v>
      </c>
      <c r="D13" s="3">
        <f t="shared" ref="D13:D19" si="0">C13-$H$9</f>
        <v>218.52999999999997</v>
      </c>
      <c r="E13" s="4">
        <f>IF(D13="","",(D13/$D$23)*100)</f>
        <v>31.291883842144451</v>
      </c>
      <c r="F13" s="3">
        <f>IF(D13="","",D13)</f>
        <v>218.52999999999997</v>
      </c>
      <c r="G13" s="103">
        <f>IF(D13="","",(F13/$D$23)*100)</f>
        <v>31.291883842144451</v>
      </c>
      <c r="H13" s="103"/>
      <c r="I13" s="5">
        <f>IF(D13="","",100-G13)</f>
        <v>68.708116157855557</v>
      </c>
    </row>
    <row r="14" spans="1:9">
      <c r="A14" s="3">
        <v>20</v>
      </c>
      <c r="B14" s="39">
        <v>0.84</v>
      </c>
      <c r="C14" s="3">
        <v>185.03</v>
      </c>
      <c r="D14" s="3">
        <f t="shared" si="0"/>
        <v>62.22</v>
      </c>
      <c r="E14" s="4">
        <f t="shared" ref="E14:E22" si="1">IF(D14="","",(D14/$D$23)*100)</f>
        <v>8.9094449853943534</v>
      </c>
      <c r="F14" s="3">
        <f>IF(D14="","",D14+D13)</f>
        <v>280.75</v>
      </c>
      <c r="G14" s="103">
        <f t="shared" ref="G14:G22" si="2">IF(D14="","",(F14/$D$23)*100)</f>
        <v>40.201328827538809</v>
      </c>
      <c r="H14" s="103"/>
      <c r="I14" s="5">
        <f t="shared" ref="I14:I22" si="3">IF(D14="","",100-G14)</f>
        <v>59.798671172461191</v>
      </c>
    </row>
    <row r="15" spans="1:9">
      <c r="A15" s="3">
        <v>40</v>
      </c>
      <c r="B15" s="40">
        <v>0.42</v>
      </c>
      <c r="C15" s="3">
        <v>161.69</v>
      </c>
      <c r="D15" s="3">
        <f t="shared" si="0"/>
        <v>38.879999999999995</v>
      </c>
      <c r="E15" s="4">
        <f t="shared" si="1"/>
        <v>5.5673291712010995</v>
      </c>
      <c r="F15" s="3">
        <f>IF(D15="","",D15+D14+D13)</f>
        <v>319.63</v>
      </c>
      <c r="G15" s="103">
        <f t="shared" si="2"/>
        <v>45.768657998739911</v>
      </c>
      <c r="H15" s="103"/>
      <c r="I15" s="5">
        <f t="shared" si="3"/>
        <v>54.231342001260089</v>
      </c>
    </row>
    <row r="16" spans="1:9">
      <c r="A16" s="3">
        <v>60</v>
      </c>
      <c r="B16" s="41">
        <v>0.25</v>
      </c>
      <c r="C16" s="3">
        <v>163.46</v>
      </c>
      <c r="D16" s="3">
        <f t="shared" si="0"/>
        <v>40.650000000000006</v>
      </c>
      <c r="E16" s="4">
        <f t="shared" si="1"/>
        <v>5.8207801134085591</v>
      </c>
      <c r="F16" s="3">
        <f>IF(D16="","",SUM(D13:D16))</f>
        <v>360.28</v>
      </c>
      <c r="G16" s="103">
        <f t="shared" si="2"/>
        <v>51.589438112148464</v>
      </c>
      <c r="H16" s="103"/>
      <c r="I16" s="5">
        <f t="shared" si="3"/>
        <v>48.410561887851536</v>
      </c>
    </row>
    <row r="17" spans="1:9">
      <c r="A17" s="3">
        <v>100</v>
      </c>
      <c r="B17" s="41">
        <v>0.14899999999999999</v>
      </c>
      <c r="C17" s="3">
        <v>229.98</v>
      </c>
      <c r="D17" s="3">
        <f t="shared" si="0"/>
        <v>107.16999999999999</v>
      </c>
      <c r="E17" s="4">
        <f t="shared" si="1"/>
        <v>15.345953376482043</v>
      </c>
      <c r="F17" s="3">
        <f>IF(D17="","",SUM(D13:D17))</f>
        <v>467.44999999999993</v>
      </c>
      <c r="G17" s="103">
        <f t="shared" si="2"/>
        <v>66.935391488630501</v>
      </c>
      <c r="H17" s="103"/>
      <c r="I17" s="5">
        <f t="shared" si="3"/>
        <v>33.064608511369499</v>
      </c>
    </row>
    <row r="18" spans="1:9">
      <c r="A18" s="3">
        <v>200</v>
      </c>
      <c r="B18" s="40">
        <v>7.3999999999999996E-2</v>
      </c>
      <c r="C18" s="3">
        <v>283.92</v>
      </c>
      <c r="D18" s="3">
        <f t="shared" si="0"/>
        <v>161.11000000000001</v>
      </c>
      <c r="E18" s="4">
        <f t="shared" si="1"/>
        <v>23.069763445787277</v>
      </c>
      <c r="F18" s="3">
        <f>IF(D18="","",SUM(D13:D18))</f>
        <v>628.55999999999995</v>
      </c>
      <c r="G18" s="103">
        <f t="shared" si="2"/>
        <v>90.005154934417789</v>
      </c>
      <c r="H18" s="103"/>
      <c r="I18" s="5">
        <f t="shared" si="3"/>
        <v>9.9948450655822114</v>
      </c>
    </row>
    <row r="19" spans="1:9">
      <c r="A19" s="3" t="s">
        <v>31</v>
      </c>
      <c r="B19" s="40"/>
      <c r="C19" s="3">
        <v>192.61</v>
      </c>
      <c r="D19" s="4">
        <f t="shared" si="0"/>
        <v>69.800000000000011</v>
      </c>
      <c r="E19" s="4">
        <f t="shared" si="1"/>
        <v>9.9948450655822239</v>
      </c>
      <c r="F19" s="3">
        <f>IF(D19="","",SUM(D13:D19))</f>
        <v>698.3599999999999</v>
      </c>
      <c r="G19" s="103">
        <f t="shared" si="2"/>
        <v>100</v>
      </c>
      <c r="H19" s="103"/>
      <c r="I19" s="5">
        <f t="shared" si="3"/>
        <v>0</v>
      </c>
    </row>
    <row r="20" spans="1:9">
      <c r="A20" s="3"/>
      <c r="B20" s="40"/>
      <c r="C20" s="3"/>
      <c r="D20" s="3"/>
      <c r="E20" s="4" t="str">
        <f t="shared" si="1"/>
        <v/>
      </c>
      <c r="F20" s="3" t="str">
        <f>IF(D20="","",SUM(D13:D20))</f>
        <v/>
      </c>
      <c r="G20" s="103" t="str">
        <f t="shared" si="2"/>
        <v/>
      </c>
      <c r="H20" s="103"/>
      <c r="I20" s="5" t="str">
        <f t="shared" si="3"/>
        <v/>
      </c>
    </row>
    <row r="21" spans="1:9">
      <c r="A21" s="3"/>
      <c r="B21" s="40"/>
      <c r="C21" s="3"/>
      <c r="D21" s="3"/>
      <c r="E21" s="4" t="str">
        <f t="shared" si="1"/>
        <v/>
      </c>
      <c r="F21" s="3" t="str">
        <f>IF(D21="","",SUM(D13:D21))</f>
        <v/>
      </c>
      <c r="G21" s="103" t="str">
        <f t="shared" si="2"/>
        <v/>
      </c>
      <c r="H21" s="103"/>
      <c r="I21" s="5" t="str">
        <f t="shared" si="3"/>
        <v/>
      </c>
    </row>
    <row r="22" spans="1:9">
      <c r="A22" s="3"/>
      <c r="B22" s="40"/>
      <c r="C22" s="3"/>
      <c r="D22" s="3"/>
      <c r="E22" s="4" t="str">
        <f t="shared" si="1"/>
        <v/>
      </c>
      <c r="F22" s="3" t="str">
        <f>IF(D22="","",SUM(D13:D22))</f>
        <v/>
      </c>
      <c r="G22" s="103" t="str">
        <f t="shared" si="2"/>
        <v/>
      </c>
      <c r="H22" s="103"/>
      <c r="I22" s="5" t="str">
        <f t="shared" si="3"/>
        <v/>
      </c>
    </row>
    <row r="23" spans="1:9">
      <c r="A23" s="40" t="s">
        <v>34</v>
      </c>
      <c r="B23" s="42"/>
      <c r="C23" s="43"/>
      <c r="D23" s="3">
        <f>SUM(D13:D22)</f>
        <v>698.3599999999999</v>
      </c>
      <c r="E23" s="42"/>
      <c r="F23" s="42"/>
      <c r="G23" s="42"/>
      <c r="H23" s="42"/>
      <c r="I23" s="42"/>
    </row>
    <row r="27" spans="1:9">
      <c r="C27" s="9"/>
      <c r="D27" s="10"/>
    </row>
    <row r="53" spans="1:8" ht="15.75" thickBot="1">
      <c r="A53" t="s">
        <v>48</v>
      </c>
    </row>
    <row r="54" spans="1:8" ht="15.75" thickBot="1">
      <c r="A54" s="45" t="s">
        <v>49</v>
      </c>
      <c r="B54" s="47">
        <v>7.4999999999999997E-2</v>
      </c>
      <c r="C54" s="45" t="s">
        <v>50</v>
      </c>
      <c r="D54" s="47">
        <v>0.14499999999999999</v>
      </c>
      <c r="E54" s="45" t="s">
        <v>51</v>
      </c>
      <c r="F54" s="47">
        <v>0.85</v>
      </c>
    </row>
    <row r="55" spans="1:8" ht="15.75" thickBot="1">
      <c r="A55" s="7"/>
      <c r="B55" s="7"/>
      <c r="C55" s="7"/>
      <c r="D55" s="48"/>
      <c r="E55" s="7"/>
      <c r="F55" s="48"/>
      <c r="H55" s="17"/>
    </row>
    <row r="56" spans="1:8" ht="15.75" thickBot="1">
      <c r="A56" s="7" t="s">
        <v>52</v>
      </c>
      <c r="B56" s="46"/>
      <c r="C56" s="7"/>
      <c r="D56" s="49"/>
      <c r="E56" s="7"/>
      <c r="F56" s="116">
        <f>F54/B54</f>
        <v>11.333333333333334</v>
      </c>
    </row>
    <row r="57" spans="1:8" ht="15.75" thickBot="1">
      <c r="A57" s="7"/>
      <c r="B57" s="7"/>
      <c r="C57" s="7"/>
      <c r="D57" s="7"/>
      <c r="E57" s="7"/>
      <c r="F57" s="48"/>
    </row>
    <row r="58" spans="1:8" ht="15.75" thickBot="1">
      <c r="A58" s="7" t="s">
        <v>53</v>
      </c>
      <c r="B58" s="7"/>
      <c r="C58" s="7"/>
      <c r="D58" s="7"/>
      <c r="E58" s="7"/>
      <c r="F58" s="116">
        <f>(D54^2)/(F54*B54)</f>
        <v>0.32980392156862742</v>
      </c>
    </row>
    <row r="59" spans="1:8">
      <c r="F59" s="50"/>
    </row>
    <row r="60" spans="1:8">
      <c r="F60" s="50"/>
    </row>
    <row r="61" spans="1:8">
      <c r="F61" s="50"/>
    </row>
  </sheetData>
  <mergeCells count="12">
    <mergeCell ref="G17:H17"/>
    <mergeCell ref="G11:H11"/>
    <mergeCell ref="G12:H12"/>
    <mergeCell ref="G16:H16"/>
    <mergeCell ref="G15:H15"/>
    <mergeCell ref="G14:H14"/>
    <mergeCell ref="G13:H13"/>
    <mergeCell ref="G22:H22"/>
    <mergeCell ref="G21:H21"/>
    <mergeCell ref="G20:H20"/>
    <mergeCell ref="G19:H19"/>
    <mergeCell ref="G18:H18"/>
  </mergeCells>
  <pageMargins left="0.7" right="0.7" top="0.75" bottom="0.75" header="0.3" footer="0.3"/>
  <pageSetup scale="80" orientation="portrait" horizontalDpi="4800" verticalDpi="0" r:id="rId1"/>
  <headerFooter>
    <oddHeader>&amp;LENCE 3340, 3341 Spring 2010&amp;C&amp;"-,Bold"Sieve and Hydrometer Analysis&amp;RDonald Jerolleman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4"/>
  <sheetViews>
    <sheetView view="pageLayout" zoomScaleNormal="100" workbookViewId="0">
      <selection activeCell="I1" sqref="I1"/>
    </sheetView>
  </sheetViews>
  <sheetFormatPr defaultRowHeight="15"/>
  <cols>
    <col min="1" max="1" width="11.5703125" customWidth="1"/>
    <col min="2" max="2" width="11.7109375" customWidth="1"/>
    <col min="3" max="3" width="11" customWidth="1"/>
    <col min="4" max="4" width="10.140625" customWidth="1"/>
    <col min="5" max="5" width="11.28515625" customWidth="1"/>
    <col min="6" max="6" width="9.7109375" customWidth="1"/>
    <col min="7" max="7" width="11.140625" customWidth="1"/>
    <col min="8" max="8" width="11" customWidth="1"/>
    <col min="9" max="9" width="9.85546875" bestFit="1" customWidth="1"/>
  </cols>
  <sheetData>
    <row r="1" spans="1:9">
      <c r="A1" t="s">
        <v>60</v>
      </c>
      <c r="B1" t="s">
        <v>61</v>
      </c>
    </row>
    <row r="2" spans="1:9">
      <c r="B2" t="s">
        <v>62</v>
      </c>
    </row>
    <row r="3" spans="1:9">
      <c r="B3" t="s">
        <v>63</v>
      </c>
    </row>
    <row r="4" spans="1:9">
      <c r="B4" t="s">
        <v>64</v>
      </c>
    </row>
    <row r="6" spans="1:9">
      <c r="A6" s="20" t="s">
        <v>0</v>
      </c>
      <c r="B6" s="21"/>
      <c r="C6" s="52"/>
      <c r="D6" s="52"/>
      <c r="E6" s="52"/>
      <c r="F6" s="52"/>
      <c r="G6" s="22" t="s">
        <v>1</v>
      </c>
      <c r="H6" s="52"/>
      <c r="I6" s="53"/>
    </row>
    <row r="7" spans="1:9">
      <c r="A7" s="22" t="s">
        <v>2</v>
      </c>
      <c r="B7" s="2"/>
      <c r="C7" s="2"/>
      <c r="D7" s="2"/>
      <c r="E7" s="2"/>
      <c r="F7" s="2"/>
      <c r="G7" s="2"/>
      <c r="H7" s="2"/>
      <c r="I7" s="54"/>
    </row>
    <row r="8" spans="1:9">
      <c r="A8" s="20" t="s">
        <v>42</v>
      </c>
      <c r="B8" s="21"/>
      <c r="C8" s="67" t="s">
        <v>37</v>
      </c>
      <c r="D8" s="68"/>
      <c r="E8" s="8"/>
      <c r="F8" s="1"/>
      <c r="G8" s="8"/>
      <c r="H8" s="8"/>
      <c r="I8" s="56"/>
    </row>
    <row r="9" spans="1:9">
      <c r="A9" s="72" t="s">
        <v>65</v>
      </c>
      <c r="B9" s="70">
        <v>5.8999999999999997E-2</v>
      </c>
      <c r="C9" s="71"/>
      <c r="D9" s="73" t="s">
        <v>66</v>
      </c>
      <c r="E9" s="108">
        <v>0.99</v>
      </c>
      <c r="F9" s="109"/>
      <c r="G9" s="20" t="s">
        <v>7</v>
      </c>
      <c r="H9" s="21"/>
      <c r="I9" s="29" t="s">
        <v>67</v>
      </c>
    </row>
    <row r="10" spans="1:9">
      <c r="A10" s="20" t="s">
        <v>4</v>
      </c>
      <c r="B10" s="21"/>
      <c r="C10" s="67" t="s">
        <v>59</v>
      </c>
      <c r="D10" s="36"/>
      <c r="E10" s="52"/>
      <c r="F10" s="53"/>
      <c r="G10" s="69" t="s">
        <v>3</v>
      </c>
      <c r="H10" s="29">
        <v>2.7</v>
      </c>
      <c r="I10" s="57"/>
    </row>
    <row r="12" spans="1:9">
      <c r="A12" s="89" t="s">
        <v>11</v>
      </c>
      <c r="B12" s="89" t="s">
        <v>13</v>
      </c>
      <c r="C12" s="89" t="s">
        <v>15</v>
      </c>
      <c r="D12" s="112" t="s">
        <v>16</v>
      </c>
      <c r="E12" s="113"/>
      <c r="F12" s="89" t="s">
        <v>17</v>
      </c>
      <c r="G12" s="89" t="s">
        <v>18</v>
      </c>
      <c r="H12" s="89" t="s">
        <v>20</v>
      </c>
      <c r="I12" s="89" t="s">
        <v>21</v>
      </c>
    </row>
    <row r="13" spans="1:9">
      <c r="A13" s="90" t="s">
        <v>12</v>
      </c>
      <c r="B13" s="90" t="s">
        <v>14</v>
      </c>
      <c r="C13" s="90"/>
      <c r="D13" s="114"/>
      <c r="E13" s="115"/>
      <c r="F13" s="90"/>
      <c r="G13" s="90" t="s">
        <v>19</v>
      </c>
      <c r="H13" s="90"/>
      <c r="I13" s="90" t="s">
        <v>22</v>
      </c>
    </row>
    <row r="14" spans="1:9">
      <c r="A14" s="44">
        <v>0.25</v>
      </c>
      <c r="B14" s="44">
        <v>35</v>
      </c>
      <c r="C14" s="44">
        <v>30.14</v>
      </c>
      <c r="D14" s="74">
        <v>60.28</v>
      </c>
      <c r="E14" s="75"/>
      <c r="F14" s="44">
        <v>36</v>
      </c>
      <c r="G14" s="44">
        <v>10.6</v>
      </c>
      <c r="H14" s="44">
        <v>5.8999999999999997E-2</v>
      </c>
      <c r="I14" s="44">
        <v>0.38418000000000002</v>
      </c>
    </row>
    <row r="15" spans="1:9">
      <c r="A15" s="44">
        <v>1</v>
      </c>
      <c r="B15" s="44">
        <v>37</v>
      </c>
      <c r="C15" s="44">
        <v>32.14</v>
      </c>
      <c r="D15" s="74">
        <v>64.28</v>
      </c>
      <c r="E15" s="75"/>
      <c r="F15" s="44">
        <v>38</v>
      </c>
      <c r="G15" s="44">
        <v>10.199999999999999</v>
      </c>
      <c r="H15" s="44">
        <v>5.8999999999999997E-2</v>
      </c>
      <c r="I15" s="44">
        <v>0.18843099999999999</v>
      </c>
    </row>
    <row r="16" spans="1:9">
      <c r="A16" s="44">
        <v>2</v>
      </c>
      <c r="B16" s="44">
        <v>35</v>
      </c>
      <c r="C16" s="44">
        <v>30.14</v>
      </c>
      <c r="D16" s="74">
        <v>60.28</v>
      </c>
      <c r="E16" s="75"/>
      <c r="F16" s="44">
        <v>36</v>
      </c>
      <c r="G16" s="44">
        <v>10.6</v>
      </c>
      <c r="H16" s="44">
        <v>5.8999999999999997E-2</v>
      </c>
      <c r="I16" s="44">
        <v>0.135828</v>
      </c>
    </row>
    <row r="17" spans="1:9">
      <c r="A17" s="44">
        <v>4</v>
      </c>
      <c r="B17" s="44">
        <v>28</v>
      </c>
      <c r="C17" s="44">
        <v>23.14</v>
      </c>
      <c r="D17" s="74">
        <v>46.28</v>
      </c>
      <c r="E17" s="75"/>
      <c r="F17" s="44">
        <v>29</v>
      </c>
      <c r="G17" s="44">
        <v>11.7</v>
      </c>
      <c r="H17" s="44">
        <v>5.8999999999999997E-2</v>
      </c>
      <c r="I17" s="44">
        <v>0.100906</v>
      </c>
    </row>
    <row r="18" spans="1:9">
      <c r="A18" s="44">
        <v>8</v>
      </c>
      <c r="B18" s="44">
        <v>24</v>
      </c>
      <c r="C18" s="44">
        <v>19.14</v>
      </c>
      <c r="D18" s="74">
        <v>38.28</v>
      </c>
      <c r="E18" s="75"/>
      <c r="F18" s="44">
        <v>25</v>
      </c>
      <c r="G18" s="44">
        <v>12.4</v>
      </c>
      <c r="H18" s="44">
        <v>5.8999999999999997E-2</v>
      </c>
      <c r="I18" s="44">
        <v>7.3454000000000005E-2</v>
      </c>
    </row>
    <row r="19" spans="1:9">
      <c r="A19" s="44">
        <v>15</v>
      </c>
      <c r="B19" s="44">
        <v>20</v>
      </c>
      <c r="C19" s="44">
        <v>15.14</v>
      </c>
      <c r="D19" s="74">
        <v>30.28</v>
      </c>
      <c r="E19" s="75"/>
      <c r="F19" s="44">
        <v>21</v>
      </c>
      <c r="G19" s="44">
        <v>13</v>
      </c>
      <c r="H19" s="44">
        <v>5.8999999999999997E-2</v>
      </c>
      <c r="I19" s="44">
        <v>5.4926000000000003E-2</v>
      </c>
    </row>
    <row r="20" spans="1:9">
      <c r="A20" s="44">
        <v>30</v>
      </c>
      <c r="B20" s="44">
        <v>16</v>
      </c>
      <c r="C20" s="44">
        <v>11.14</v>
      </c>
      <c r="D20" s="74">
        <v>22.28</v>
      </c>
      <c r="E20" s="75"/>
      <c r="F20" s="44">
        <v>17</v>
      </c>
      <c r="G20" s="44">
        <v>13.7</v>
      </c>
      <c r="H20" s="44">
        <v>5.8999999999999997E-2</v>
      </c>
      <c r="I20" s="44">
        <v>3.9870000000000003E-2</v>
      </c>
    </row>
    <row r="21" spans="1:9">
      <c r="A21" s="44">
        <v>45</v>
      </c>
      <c r="B21" s="44">
        <v>14</v>
      </c>
      <c r="C21" s="44">
        <v>9.14</v>
      </c>
      <c r="D21" s="74">
        <v>18.28</v>
      </c>
      <c r="E21" s="75"/>
      <c r="F21" s="44">
        <v>15</v>
      </c>
      <c r="G21" s="44">
        <v>14</v>
      </c>
      <c r="H21" s="44">
        <v>5.8999999999999997E-2</v>
      </c>
      <c r="I21" s="44">
        <v>3.2909000000000001E-2</v>
      </c>
    </row>
    <row r="22" spans="1:9">
      <c r="A22" s="44">
        <v>60</v>
      </c>
      <c r="B22" s="44">
        <v>13</v>
      </c>
      <c r="C22" s="44">
        <v>8.14</v>
      </c>
      <c r="D22" s="74">
        <v>16.28</v>
      </c>
      <c r="E22" s="75"/>
      <c r="F22" s="44">
        <v>14</v>
      </c>
      <c r="G22" s="44">
        <v>14.2</v>
      </c>
      <c r="H22" s="44">
        <v>5.8999999999999997E-2</v>
      </c>
      <c r="I22" s="44">
        <v>2.8702999999999999E-2</v>
      </c>
    </row>
    <row r="23" spans="1:9">
      <c r="A23" s="44">
        <v>180</v>
      </c>
      <c r="B23" s="44">
        <v>12</v>
      </c>
      <c r="C23" s="44">
        <v>7.14</v>
      </c>
      <c r="D23" s="74">
        <v>14.28</v>
      </c>
      <c r="E23" s="75"/>
      <c r="F23" s="44">
        <v>13</v>
      </c>
      <c r="G23" s="44">
        <v>14.3</v>
      </c>
      <c r="H23" s="44">
        <v>5.8999999999999997E-2</v>
      </c>
      <c r="I23" s="44">
        <v>1.6629999999999999E-2</v>
      </c>
    </row>
    <row r="24" spans="1:9">
      <c r="A24" s="44">
        <v>1290</v>
      </c>
      <c r="B24" s="44">
        <v>10</v>
      </c>
      <c r="C24" s="44">
        <v>5.14</v>
      </c>
      <c r="D24" s="74">
        <v>10.28</v>
      </c>
      <c r="E24" s="75"/>
      <c r="F24" s="44">
        <v>11</v>
      </c>
      <c r="G24" s="44">
        <v>14.7</v>
      </c>
      <c r="H24" s="44">
        <v>5.8999999999999997E-2</v>
      </c>
      <c r="I24" s="44">
        <v>6.2979999999999998E-3</v>
      </c>
    </row>
    <row r="25" spans="1:9">
      <c r="A25" s="44">
        <v>1320</v>
      </c>
      <c r="B25" s="44">
        <v>10</v>
      </c>
      <c r="C25" s="44">
        <v>5.14</v>
      </c>
      <c r="D25" s="74">
        <v>10.28</v>
      </c>
      <c r="E25" s="75"/>
      <c r="F25" s="44">
        <v>11</v>
      </c>
      <c r="G25" s="44">
        <v>14.7</v>
      </c>
      <c r="H25" s="44">
        <v>5.8999999999999997E-2</v>
      </c>
      <c r="I25" s="44">
        <v>6.2259999999999998E-3</v>
      </c>
    </row>
    <row r="26" spans="1:9">
      <c r="A26" s="44">
        <v>1460</v>
      </c>
      <c r="B26" s="44">
        <v>9.5</v>
      </c>
      <c r="C26" s="44">
        <v>4.6399999999999997</v>
      </c>
      <c r="D26" s="74">
        <v>9.2799999999999994</v>
      </c>
      <c r="E26" s="75"/>
      <c r="F26" s="44">
        <v>10.5</v>
      </c>
      <c r="G26" s="44">
        <v>14.75</v>
      </c>
      <c r="H26" s="44">
        <v>5.8999999999999997E-2</v>
      </c>
      <c r="I26" s="44">
        <v>5.9300000000000004E-3</v>
      </c>
    </row>
    <row r="27" spans="1:9">
      <c r="A27" s="44"/>
      <c r="B27" s="44"/>
      <c r="C27" s="44"/>
      <c r="D27" s="110"/>
      <c r="E27" s="111"/>
      <c r="F27" s="44"/>
      <c r="G27" s="44"/>
      <c r="H27" s="44"/>
      <c r="I27" s="44"/>
    </row>
    <row r="28" spans="1:9">
      <c r="A28" s="44"/>
      <c r="B28" s="44"/>
      <c r="C28" s="44"/>
      <c r="D28" s="110"/>
      <c r="E28" s="111"/>
      <c r="F28" s="44"/>
      <c r="G28" s="44"/>
      <c r="H28" s="44"/>
      <c r="I28" s="44"/>
    </row>
    <row r="29" spans="1:9">
      <c r="A29" s="44"/>
      <c r="B29" s="44"/>
      <c r="C29" s="44"/>
      <c r="D29" s="110"/>
      <c r="E29" s="111"/>
      <c r="F29" s="44"/>
      <c r="G29" s="44"/>
      <c r="H29" s="44"/>
      <c r="I29" s="44"/>
    </row>
    <row r="36" spans="3:4">
      <c r="C36" s="9"/>
      <c r="D36" s="10"/>
    </row>
    <row r="62" spans="6:6">
      <c r="F62" s="50"/>
    </row>
    <row r="63" spans="6:6">
      <c r="F63" s="50"/>
    </row>
    <row r="64" spans="6:6">
      <c r="F64" s="50"/>
    </row>
  </sheetData>
  <mergeCells count="6">
    <mergeCell ref="E9:F9"/>
    <mergeCell ref="D27:E27"/>
    <mergeCell ref="D28:E28"/>
    <mergeCell ref="D29:E29"/>
    <mergeCell ref="D12:E12"/>
    <mergeCell ref="D13:E13"/>
  </mergeCells>
  <pageMargins left="0.7" right="0.7" top="0.75" bottom="0.75" header="0.3" footer="0.3"/>
  <pageSetup scale="75" orientation="portrait" horizontalDpi="300" verticalDpi="0" r:id="rId1"/>
  <rowBreaks count="1" manualBreakCount="1">
    <brk id="59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view="pageLayout" zoomScaleNormal="100" workbookViewId="0">
      <selection activeCell="B31" sqref="B31"/>
    </sheetView>
  </sheetViews>
  <sheetFormatPr defaultRowHeight="15"/>
  <cols>
    <col min="1" max="1" width="5.7109375" bestFit="1" customWidth="1"/>
    <col min="2" max="2" width="10.140625" customWidth="1"/>
    <col min="3" max="3" width="9.7109375" customWidth="1"/>
    <col min="4" max="4" width="10.5703125" customWidth="1"/>
    <col min="7" max="7" width="11.28515625" customWidth="1"/>
    <col min="8" max="8" width="9.7109375" customWidth="1"/>
  </cols>
  <sheetData>
    <row r="1" spans="1:8">
      <c r="A1" s="101" t="s">
        <v>85</v>
      </c>
      <c r="B1" s="100" t="s">
        <v>86</v>
      </c>
      <c r="C1" s="100" t="s">
        <v>87</v>
      </c>
      <c r="D1" s="100" t="s">
        <v>89</v>
      </c>
      <c r="E1" s="100" t="s">
        <v>90</v>
      </c>
      <c r="F1" s="100" t="s">
        <v>91</v>
      </c>
      <c r="G1" s="100" t="s">
        <v>90</v>
      </c>
      <c r="H1" s="98" t="s">
        <v>78</v>
      </c>
    </row>
    <row r="2" spans="1:8" ht="15.75" thickBot="1">
      <c r="A2" s="102"/>
      <c r="B2" s="99" t="s">
        <v>6</v>
      </c>
      <c r="C2" s="99" t="s">
        <v>88</v>
      </c>
      <c r="D2" s="99" t="s">
        <v>92</v>
      </c>
      <c r="E2" s="99" t="s">
        <v>88</v>
      </c>
      <c r="F2" s="99" t="s">
        <v>6</v>
      </c>
      <c r="G2" s="99" t="s">
        <v>93</v>
      </c>
      <c r="H2" s="97" t="s">
        <v>94</v>
      </c>
    </row>
    <row r="3" spans="1:8">
      <c r="A3" s="80">
        <v>1</v>
      </c>
      <c r="B3" s="78">
        <v>33.22</v>
      </c>
      <c r="C3" s="78">
        <v>51.47</v>
      </c>
      <c r="D3" s="78">
        <v>47.27</v>
      </c>
      <c r="E3" s="78">
        <v>4.2</v>
      </c>
      <c r="F3" s="78">
        <v>14.05</v>
      </c>
      <c r="G3" s="78">
        <v>29.9</v>
      </c>
      <c r="H3" s="81">
        <v>30</v>
      </c>
    </row>
    <row r="4" spans="1:8">
      <c r="A4" s="82">
        <v>2</v>
      </c>
      <c r="B4" s="76">
        <v>22.49</v>
      </c>
      <c r="C4" s="76">
        <v>68.75</v>
      </c>
      <c r="D4" s="76">
        <v>57.65</v>
      </c>
      <c r="E4" s="76">
        <v>11.1</v>
      </c>
      <c r="F4" s="76">
        <v>35.159999999999997</v>
      </c>
      <c r="G4" s="76">
        <v>31.6</v>
      </c>
      <c r="H4" s="83">
        <v>23</v>
      </c>
    </row>
    <row r="5" spans="1:8">
      <c r="A5" s="82">
        <v>3</v>
      </c>
      <c r="B5" s="76">
        <v>11.33</v>
      </c>
      <c r="C5" s="76">
        <v>31.22</v>
      </c>
      <c r="D5" s="76">
        <v>26.27</v>
      </c>
      <c r="E5" s="76">
        <v>4.95</v>
      </c>
      <c r="F5" s="76">
        <v>14.94</v>
      </c>
      <c r="G5" s="76">
        <v>33.1</v>
      </c>
      <c r="H5" s="83">
        <v>28</v>
      </c>
    </row>
    <row r="6" spans="1:8">
      <c r="A6" s="82">
        <v>4</v>
      </c>
      <c r="B6" s="76">
        <v>33.03</v>
      </c>
      <c r="C6" s="76">
        <v>49.82</v>
      </c>
      <c r="D6" s="76">
        <v>44.75</v>
      </c>
      <c r="E6" s="76">
        <v>5.07</v>
      </c>
      <c r="F6" s="76">
        <v>11.72</v>
      </c>
      <c r="G6" s="76">
        <v>43.3</v>
      </c>
      <c r="H6" s="83">
        <v>19</v>
      </c>
    </row>
    <row r="7" spans="1:8" ht="15.75" thickBot="1">
      <c r="A7" s="84">
        <v>5</v>
      </c>
      <c r="B7" s="85">
        <v>11.51</v>
      </c>
      <c r="C7" s="85">
        <v>13.32</v>
      </c>
      <c r="D7" s="85">
        <v>12.97</v>
      </c>
      <c r="E7" s="85">
        <v>0.35</v>
      </c>
      <c r="F7" s="85">
        <v>1.46</v>
      </c>
      <c r="G7" s="85">
        <v>24</v>
      </c>
      <c r="H7" s="88" t="s">
        <v>95</v>
      </c>
    </row>
    <row r="31" spans="2:2">
      <c r="B31" s="7" t="s">
        <v>96</v>
      </c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"/>
  <sheetViews>
    <sheetView view="pageLayout" zoomScaleNormal="100" workbookViewId="0">
      <selection activeCell="A17" sqref="A17"/>
    </sheetView>
  </sheetViews>
  <sheetFormatPr defaultRowHeight="15"/>
  <cols>
    <col min="1" max="1" width="11.28515625" customWidth="1"/>
    <col min="2" max="2" width="10.140625" customWidth="1"/>
    <col min="3" max="3" width="12.140625" customWidth="1"/>
    <col min="12" max="12" width="11.28515625" customWidth="1"/>
  </cols>
  <sheetData>
    <row r="1" spans="1:12">
      <c r="A1" s="91" t="s">
        <v>68</v>
      </c>
      <c r="B1" s="91" t="s">
        <v>69</v>
      </c>
      <c r="C1" s="91" t="s">
        <v>71</v>
      </c>
      <c r="D1" s="91" t="s">
        <v>73</v>
      </c>
      <c r="E1" s="92" t="s">
        <v>75</v>
      </c>
      <c r="F1" s="93"/>
      <c r="G1" s="91" t="s">
        <v>77</v>
      </c>
      <c r="H1" s="91" t="s">
        <v>79</v>
      </c>
      <c r="I1" s="91" t="s">
        <v>80</v>
      </c>
      <c r="J1" s="91" t="s">
        <v>81</v>
      </c>
      <c r="K1" s="91" t="s">
        <v>82</v>
      </c>
      <c r="L1" s="91" t="s">
        <v>84</v>
      </c>
    </row>
    <row r="2" spans="1:12" ht="15.75" thickBot="1">
      <c r="A2" s="94"/>
      <c r="B2" s="94" t="s">
        <v>70</v>
      </c>
      <c r="C2" s="94" t="s">
        <v>72</v>
      </c>
      <c r="D2" s="94" t="s">
        <v>74</v>
      </c>
      <c r="E2" s="95" t="s">
        <v>76</v>
      </c>
      <c r="F2" s="96"/>
      <c r="G2" s="94" t="s">
        <v>78</v>
      </c>
      <c r="H2" s="94" t="s">
        <v>6</v>
      </c>
      <c r="I2" s="94" t="s">
        <v>6</v>
      </c>
      <c r="J2" s="94" t="s">
        <v>6</v>
      </c>
      <c r="K2" s="94" t="s">
        <v>83</v>
      </c>
      <c r="L2" s="94" t="s">
        <v>76</v>
      </c>
    </row>
    <row r="3" spans="1:12">
      <c r="A3" s="80">
        <v>1</v>
      </c>
      <c r="B3" s="78">
        <v>10.35</v>
      </c>
      <c r="C3" s="78">
        <v>14.19</v>
      </c>
      <c r="D3" s="78">
        <v>3.84</v>
      </c>
      <c r="E3" s="79">
        <v>115.2</v>
      </c>
      <c r="F3" s="66"/>
      <c r="G3" s="78">
        <v>1</v>
      </c>
      <c r="H3" s="78">
        <v>54</v>
      </c>
      <c r="I3" s="78">
        <v>253</v>
      </c>
      <c r="J3" s="78">
        <v>237</v>
      </c>
      <c r="K3" s="78">
        <v>8.74</v>
      </c>
      <c r="L3" s="81">
        <v>105.9</v>
      </c>
    </row>
    <row r="4" spans="1:12">
      <c r="A4" s="82">
        <v>2</v>
      </c>
      <c r="B4" s="76">
        <v>10.35</v>
      </c>
      <c r="C4" s="76">
        <v>14.41</v>
      </c>
      <c r="D4" s="76">
        <v>4.0599999999999996</v>
      </c>
      <c r="E4" s="77">
        <v>121.8</v>
      </c>
      <c r="F4" s="56"/>
      <c r="G4" s="76">
        <v>2</v>
      </c>
      <c r="H4" s="76">
        <v>53.3</v>
      </c>
      <c r="I4" s="76">
        <v>354</v>
      </c>
      <c r="J4" s="76">
        <v>326</v>
      </c>
      <c r="K4" s="76">
        <v>10.27</v>
      </c>
      <c r="L4" s="83">
        <v>110.5</v>
      </c>
    </row>
    <row r="5" spans="1:12">
      <c r="A5" s="82">
        <v>3</v>
      </c>
      <c r="B5" s="76">
        <v>10.35</v>
      </c>
      <c r="C5" s="76">
        <v>14.53</v>
      </c>
      <c r="D5" s="76">
        <v>4.18</v>
      </c>
      <c r="E5" s="77">
        <v>125.4</v>
      </c>
      <c r="F5" s="56"/>
      <c r="G5" s="76">
        <v>3</v>
      </c>
      <c r="H5" s="76">
        <v>53.3</v>
      </c>
      <c r="I5" s="76">
        <v>439</v>
      </c>
      <c r="J5" s="76">
        <v>401</v>
      </c>
      <c r="K5" s="76">
        <v>10.93</v>
      </c>
      <c r="L5" s="83">
        <v>113</v>
      </c>
    </row>
    <row r="6" spans="1:12">
      <c r="A6" s="82">
        <v>4</v>
      </c>
      <c r="B6" s="76">
        <v>10.35</v>
      </c>
      <c r="C6" s="76">
        <v>14.63</v>
      </c>
      <c r="D6" s="76">
        <v>4.28</v>
      </c>
      <c r="E6" s="77">
        <v>128.4</v>
      </c>
      <c r="F6" s="56"/>
      <c r="G6" s="76">
        <v>4</v>
      </c>
      <c r="H6" s="76">
        <v>54</v>
      </c>
      <c r="I6" s="76">
        <v>490</v>
      </c>
      <c r="J6" s="76">
        <v>441.5</v>
      </c>
      <c r="K6" s="76">
        <v>12.52</v>
      </c>
      <c r="L6" s="83">
        <v>114.1</v>
      </c>
    </row>
    <row r="7" spans="1:12">
      <c r="A7" s="82">
        <v>5</v>
      </c>
      <c r="B7" s="76">
        <v>10.35</v>
      </c>
      <c r="C7" s="76">
        <v>14.51</v>
      </c>
      <c r="D7" s="76">
        <v>4.16</v>
      </c>
      <c r="E7" s="77">
        <v>124.8</v>
      </c>
      <c r="F7" s="56"/>
      <c r="G7" s="76">
        <v>5</v>
      </c>
      <c r="H7" s="76">
        <v>54.8</v>
      </c>
      <c r="I7" s="76">
        <v>422.8</v>
      </c>
      <c r="J7" s="76">
        <v>374.7</v>
      </c>
      <c r="K7" s="76">
        <v>15.04</v>
      </c>
      <c r="L7" s="83">
        <v>108.5</v>
      </c>
    </row>
    <row r="8" spans="1:12" ht="15.75" thickBot="1">
      <c r="A8" s="84">
        <v>6</v>
      </c>
      <c r="B8" s="85">
        <v>10.35</v>
      </c>
      <c r="C8" s="85">
        <v>14.47</v>
      </c>
      <c r="D8" s="85">
        <v>4.12</v>
      </c>
      <c r="E8" s="86">
        <v>123.6</v>
      </c>
      <c r="F8" s="87"/>
      <c r="G8" s="85">
        <v>6</v>
      </c>
      <c r="H8" s="85">
        <v>40.799999999999997</v>
      </c>
      <c r="I8" s="85">
        <v>243</v>
      </c>
      <c r="J8" s="85">
        <v>211.1</v>
      </c>
      <c r="K8" s="85">
        <v>18.73</v>
      </c>
      <c r="L8" s="88">
        <v>104.1</v>
      </c>
    </row>
  </sheetData>
  <pageMargins left="0.7" right="0.7" top="0.75" bottom="0.75" header="0.3" footer="0.3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Lab 1</vt:lpstr>
      <vt:lpstr>Lab 2</vt:lpstr>
      <vt:lpstr>Lab 3</vt:lpstr>
      <vt:lpstr>Lab 4</vt:lpstr>
      <vt:lpstr>'Lab 1'!Print_Area</vt:lpstr>
      <vt:lpstr>'Lab 2'!Print_Area</vt:lpstr>
      <vt:lpstr>'Lab 3'!Print_Area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</dc:creator>
  <cp:lastModifiedBy>Donald</cp:lastModifiedBy>
  <cp:lastPrinted>2010-04-28T05:42:41Z</cp:lastPrinted>
  <dcterms:created xsi:type="dcterms:W3CDTF">2010-01-24T19:57:32Z</dcterms:created>
  <dcterms:modified xsi:type="dcterms:W3CDTF">2010-04-29T16:02:55Z</dcterms:modified>
</cp:coreProperties>
</file>