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330" windowHeight="8070"/>
  </bookViews>
  <sheets>
    <sheet name="calcs" sheetId="1" r:id="rId1"/>
    <sheet name="lookup" sheetId="2" r:id="rId2"/>
  </sheets>
  <calcPr calcId="145621" concurrentCalc="0"/>
</workbook>
</file>

<file path=xl/calcChain.xml><?xml version="1.0" encoding="utf-8"?>
<calcChain xmlns="http://schemas.openxmlformats.org/spreadsheetml/2006/main">
  <c r="C21" i="1" l="1"/>
  <c r="D21" i="1"/>
  <c r="D9" i="1"/>
  <c r="E9" i="1"/>
  <c r="F9" i="1"/>
  <c r="G9" i="1"/>
  <c r="H9" i="1"/>
  <c r="I9" i="1"/>
  <c r="J9" i="1"/>
  <c r="F5" i="1"/>
  <c r="G5" i="1"/>
  <c r="H5" i="1"/>
  <c r="I5" i="1"/>
  <c r="J5" i="1"/>
  <c r="P5" i="1"/>
  <c r="N6" i="1"/>
  <c r="F6" i="1"/>
  <c r="G6" i="1"/>
  <c r="H6" i="1"/>
  <c r="I6" i="1"/>
  <c r="J6" i="1"/>
  <c r="P6" i="1"/>
  <c r="N7" i="1"/>
  <c r="F7" i="1"/>
  <c r="G7" i="1"/>
  <c r="H7" i="1"/>
  <c r="I7" i="1"/>
  <c r="J7" i="1"/>
  <c r="P7" i="1"/>
  <c r="N8" i="1"/>
  <c r="F8" i="1"/>
  <c r="G8" i="1"/>
  <c r="H8" i="1"/>
  <c r="I8" i="1"/>
  <c r="J8" i="1"/>
  <c r="P8" i="1"/>
  <c r="F20" i="1"/>
  <c r="G20" i="1"/>
  <c r="H20" i="1"/>
  <c r="I20" i="1"/>
  <c r="J20" i="1"/>
  <c r="P20" i="1"/>
  <c r="N9" i="1"/>
  <c r="P9" i="1"/>
  <c r="F10" i="1"/>
  <c r="G10" i="1"/>
  <c r="H10" i="1"/>
  <c r="I10" i="1"/>
  <c r="J10" i="1"/>
  <c r="P10" i="1"/>
  <c r="N11" i="1"/>
  <c r="F11" i="1"/>
  <c r="G11" i="1"/>
  <c r="H11" i="1"/>
  <c r="I11" i="1"/>
  <c r="J11" i="1"/>
  <c r="P11" i="1"/>
  <c r="N12" i="1"/>
  <c r="F12" i="1"/>
  <c r="G12" i="1"/>
  <c r="H12" i="1"/>
  <c r="I12" i="1"/>
  <c r="J12" i="1"/>
  <c r="P12" i="1"/>
  <c r="N13" i="1"/>
  <c r="F13" i="1"/>
  <c r="G13" i="1"/>
  <c r="H13" i="1"/>
  <c r="I13" i="1"/>
  <c r="J13" i="1"/>
  <c r="P13" i="1"/>
  <c r="N14" i="1"/>
  <c r="E21" i="1"/>
  <c r="F21" i="1"/>
  <c r="G21" i="1"/>
  <c r="H21" i="1"/>
  <c r="I21" i="1"/>
  <c r="J21" i="1"/>
  <c r="D14" i="1"/>
  <c r="D19" i="1"/>
  <c r="D17" i="1"/>
  <c r="D18" i="1"/>
  <c r="D16" i="1"/>
  <c r="D12" i="1"/>
  <c r="D13" i="1"/>
  <c r="D11" i="1"/>
  <c r="D7" i="1"/>
  <c r="D8" i="1"/>
  <c r="D6" i="1"/>
  <c r="D10" i="1"/>
  <c r="D15" i="1"/>
  <c r="D20" i="1"/>
  <c r="D22" i="1"/>
  <c r="D5" i="1"/>
  <c r="E22" i="1"/>
  <c r="F22" i="1"/>
  <c r="G22" i="1"/>
  <c r="H22" i="1"/>
  <c r="I22" i="1"/>
  <c r="J22" i="1"/>
  <c r="E5" i="1"/>
  <c r="N5" i="1"/>
  <c r="E6" i="1"/>
  <c r="E7" i="1"/>
  <c r="E8" i="1"/>
  <c r="E20" i="1"/>
  <c r="N20" i="1"/>
  <c r="E10" i="1"/>
  <c r="N10" i="1"/>
  <c r="E11" i="1"/>
  <c r="E12" i="1"/>
  <c r="E13" i="1"/>
  <c r="E15" i="1"/>
  <c r="F15" i="1"/>
  <c r="G15" i="1"/>
  <c r="H15" i="1"/>
  <c r="I15" i="1"/>
  <c r="J15" i="1"/>
  <c r="N15" i="1"/>
  <c r="P15" i="1"/>
  <c r="N16" i="1"/>
  <c r="E16" i="1"/>
  <c r="F16" i="1"/>
  <c r="G16" i="1"/>
  <c r="H16" i="1"/>
  <c r="I16" i="1"/>
  <c r="J16" i="1"/>
  <c r="P16" i="1"/>
  <c r="N17" i="1"/>
  <c r="E17" i="1"/>
  <c r="F17" i="1"/>
  <c r="G17" i="1"/>
  <c r="H17" i="1"/>
  <c r="I17" i="1"/>
  <c r="J17" i="1"/>
  <c r="P17" i="1"/>
  <c r="N18" i="1"/>
  <c r="E18" i="1"/>
  <c r="F18" i="1"/>
  <c r="G18" i="1"/>
  <c r="H18" i="1"/>
  <c r="I18" i="1"/>
  <c r="J18" i="1"/>
  <c r="P18" i="1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D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B121" i="2"/>
  <c r="C121" i="2"/>
  <c r="D121" i="2"/>
  <c r="B122" i="2"/>
  <c r="C122" i="2"/>
  <c r="D122" i="2"/>
  <c r="B123" i="2"/>
  <c r="C123" i="2"/>
  <c r="D123" i="2"/>
  <c r="B124" i="2"/>
  <c r="C124" i="2"/>
  <c r="D124" i="2"/>
  <c r="B125" i="2"/>
  <c r="C125" i="2"/>
  <c r="D125" i="2"/>
  <c r="B126" i="2"/>
  <c r="C126" i="2"/>
  <c r="D126" i="2"/>
  <c r="B127" i="2"/>
  <c r="C127" i="2"/>
  <c r="D127" i="2"/>
  <c r="B128" i="2"/>
  <c r="C128" i="2"/>
  <c r="D128" i="2"/>
  <c r="B129" i="2"/>
  <c r="C129" i="2"/>
  <c r="D129" i="2"/>
  <c r="B130" i="2"/>
  <c r="C130" i="2"/>
  <c r="D130" i="2"/>
  <c r="B131" i="2"/>
  <c r="C131" i="2"/>
  <c r="D131" i="2"/>
  <c r="B132" i="2"/>
  <c r="C132" i="2"/>
  <c r="D132" i="2"/>
  <c r="B133" i="2"/>
  <c r="C133" i="2"/>
  <c r="D133" i="2"/>
  <c r="B134" i="2"/>
  <c r="C134" i="2"/>
  <c r="D134" i="2"/>
  <c r="B135" i="2"/>
  <c r="C135" i="2"/>
  <c r="D135" i="2"/>
  <c r="B136" i="2"/>
  <c r="C136" i="2"/>
  <c r="D136" i="2"/>
  <c r="B137" i="2"/>
  <c r="C137" i="2"/>
  <c r="D137" i="2"/>
  <c r="B138" i="2"/>
  <c r="C138" i="2"/>
  <c r="D138" i="2"/>
  <c r="B139" i="2"/>
  <c r="C139" i="2"/>
  <c r="D139" i="2"/>
  <c r="B140" i="2"/>
  <c r="C140" i="2"/>
  <c r="D140" i="2"/>
  <c r="B141" i="2"/>
  <c r="C141" i="2"/>
  <c r="D141" i="2"/>
  <c r="B142" i="2"/>
  <c r="C142" i="2"/>
  <c r="D142" i="2"/>
  <c r="B143" i="2"/>
  <c r="C143" i="2"/>
  <c r="D143" i="2"/>
  <c r="B144" i="2"/>
  <c r="C144" i="2"/>
  <c r="D144" i="2"/>
  <c r="B145" i="2"/>
  <c r="C145" i="2"/>
  <c r="D145" i="2"/>
  <c r="B146" i="2"/>
  <c r="C146" i="2"/>
  <c r="D146" i="2"/>
  <c r="B147" i="2"/>
  <c r="C147" i="2"/>
  <c r="D147" i="2"/>
  <c r="B148" i="2"/>
  <c r="C148" i="2"/>
  <c r="D148" i="2"/>
  <c r="B149" i="2"/>
  <c r="C149" i="2"/>
  <c r="D149" i="2"/>
  <c r="B150" i="2"/>
  <c r="C150" i="2"/>
  <c r="D150" i="2"/>
  <c r="B151" i="2"/>
  <c r="C151" i="2"/>
  <c r="D151" i="2"/>
  <c r="B152" i="2"/>
  <c r="C152" i="2"/>
  <c r="D152" i="2"/>
  <c r="B153" i="2"/>
  <c r="C153" i="2"/>
  <c r="D153" i="2"/>
  <c r="B154" i="2"/>
  <c r="C154" i="2"/>
  <c r="D154" i="2"/>
  <c r="B155" i="2"/>
  <c r="C155" i="2"/>
  <c r="D155" i="2"/>
  <c r="B156" i="2"/>
  <c r="C156" i="2"/>
  <c r="D156" i="2"/>
  <c r="B157" i="2"/>
  <c r="C157" i="2"/>
  <c r="D157" i="2"/>
  <c r="B158" i="2"/>
  <c r="C158" i="2"/>
  <c r="D158" i="2"/>
  <c r="B159" i="2"/>
  <c r="C159" i="2"/>
  <c r="D159" i="2"/>
  <c r="B160" i="2"/>
  <c r="C160" i="2"/>
  <c r="D160" i="2"/>
  <c r="B161" i="2"/>
  <c r="C161" i="2"/>
  <c r="D161" i="2"/>
  <c r="B162" i="2"/>
  <c r="C162" i="2"/>
  <c r="D162" i="2"/>
  <c r="B163" i="2"/>
  <c r="C163" i="2"/>
  <c r="D163" i="2"/>
  <c r="B164" i="2"/>
  <c r="C164" i="2"/>
  <c r="D164" i="2"/>
  <c r="B165" i="2"/>
  <c r="C165" i="2"/>
  <c r="D165" i="2"/>
  <c r="B166" i="2"/>
  <c r="C166" i="2"/>
  <c r="D166" i="2"/>
  <c r="B167" i="2"/>
  <c r="C167" i="2"/>
  <c r="D167" i="2"/>
  <c r="B168" i="2"/>
  <c r="C168" i="2"/>
  <c r="D168" i="2"/>
  <c r="B169" i="2"/>
  <c r="C169" i="2"/>
  <c r="D169" i="2"/>
  <c r="B170" i="2"/>
  <c r="C170" i="2"/>
  <c r="D170" i="2"/>
  <c r="B171" i="2"/>
  <c r="C171" i="2"/>
  <c r="D171" i="2"/>
  <c r="B172" i="2"/>
  <c r="C172" i="2"/>
  <c r="D172" i="2"/>
  <c r="B173" i="2"/>
  <c r="C173" i="2"/>
  <c r="D173" i="2"/>
  <c r="B174" i="2"/>
  <c r="C174" i="2"/>
  <c r="D174" i="2"/>
  <c r="B175" i="2"/>
  <c r="C175" i="2"/>
  <c r="D175" i="2"/>
  <c r="B176" i="2"/>
  <c r="C176" i="2"/>
  <c r="D176" i="2"/>
  <c r="B177" i="2"/>
  <c r="C177" i="2"/>
  <c r="D177" i="2"/>
  <c r="B178" i="2"/>
  <c r="C178" i="2"/>
  <c r="D178" i="2"/>
  <c r="B179" i="2"/>
  <c r="C179" i="2"/>
  <c r="D179" i="2"/>
  <c r="B180" i="2"/>
  <c r="C180" i="2"/>
  <c r="D180" i="2"/>
  <c r="B181" i="2"/>
  <c r="C181" i="2"/>
  <c r="D181" i="2"/>
  <c r="B182" i="2"/>
  <c r="C182" i="2"/>
  <c r="D182" i="2"/>
  <c r="B183" i="2"/>
  <c r="C183" i="2"/>
  <c r="D183" i="2"/>
  <c r="B184" i="2"/>
  <c r="C184" i="2"/>
  <c r="D184" i="2"/>
  <c r="B185" i="2"/>
  <c r="C185" i="2"/>
  <c r="D185" i="2"/>
  <c r="B186" i="2"/>
  <c r="C186" i="2"/>
  <c r="D186" i="2"/>
  <c r="B187" i="2"/>
  <c r="C187" i="2"/>
  <c r="D187" i="2"/>
  <c r="B188" i="2"/>
  <c r="C188" i="2"/>
  <c r="D188" i="2"/>
  <c r="B189" i="2"/>
  <c r="C189" i="2"/>
  <c r="D189" i="2"/>
  <c r="B190" i="2"/>
  <c r="C190" i="2"/>
  <c r="D190" i="2"/>
  <c r="B191" i="2"/>
  <c r="C191" i="2"/>
  <c r="D191" i="2"/>
  <c r="B192" i="2"/>
  <c r="C192" i="2"/>
  <c r="D192" i="2"/>
  <c r="B193" i="2"/>
  <c r="C193" i="2"/>
  <c r="D193" i="2"/>
  <c r="B194" i="2"/>
  <c r="C194" i="2"/>
  <c r="D194" i="2"/>
  <c r="B195" i="2"/>
  <c r="C195" i="2"/>
  <c r="D195" i="2"/>
  <c r="B196" i="2"/>
  <c r="C196" i="2"/>
  <c r="D196" i="2"/>
  <c r="B197" i="2"/>
  <c r="C197" i="2"/>
  <c r="D197" i="2"/>
  <c r="B198" i="2"/>
  <c r="C198" i="2"/>
  <c r="D198" i="2"/>
  <c r="B199" i="2"/>
  <c r="C199" i="2"/>
  <c r="D199" i="2"/>
  <c r="B200" i="2"/>
  <c r="C200" i="2"/>
  <c r="D200" i="2"/>
  <c r="B201" i="2"/>
  <c r="C201" i="2"/>
  <c r="D201" i="2"/>
  <c r="B202" i="2"/>
  <c r="C202" i="2"/>
  <c r="D202" i="2"/>
  <c r="B203" i="2"/>
  <c r="C203" i="2"/>
  <c r="D203" i="2"/>
  <c r="B204" i="2"/>
  <c r="C204" i="2"/>
  <c r="D204" i="2"/>
  <c r="B205" i="2"/>
  <c r="C205" i="2"/>
  <c r="D205" i="2"/>
  <c r="B206" i="2"/>
  <c r="C206" i="2"/>
  <c r="D206" i="2"/>
  <c r="B207" i="2"/>
  <c r="C207" i="2"/>
  <c r="D207" i="2"/>
  <c r="B208" i="2"/>
  <c r="C208" i="2"/>
  <c r="D208" i="2"/>
  <c r="B209" i="2"/>
  <c r="C209" i="2"/>
  <c r="D209" i="2"/>
  <c r="B210" i="2"/>
  <c r="C210" i="2"/>
  <c r="D210" i="2"/>
  <c r="B211" i="2"/>
  <c r="C211" i="2"/>
  <c r="D211" i="2"/>
  <c r="B212" i="2"/>
  <c r="C212" i="2"/>
  <c r="D212" i="2"/>
  <c r="B213" i="2"/>
  <c r="C213" i="2"/>
  <c r="D213" i="2"/>
  <c r="B214" i="2"/>
  <c r="C214" i="2"/>
  <c r="D214" i="2"/>
  <c r="B215" i="2"/>
  <c r="C215" i="2"/>
  <c r="D215" i="2"/>
  <c r="B216" i="2"/>
  <c r="C216" i="2"/>
  <c r="D216" i="2"/>
  <c r="B217" i="2"/>
  <c r="C217" i="2"/>
  <c r="D217" i="2"/>
  <c r="B218" i="2"/>
  <c r="C218" i="2"/>
  <c r="D218" i="2"/>
  <c r="B219" i="2"/>
  <c r="C219" i="2"/>
  <c r="D219" i="2"/>
  <c r="B220" i="2"/>
  <c r="C220" i="2"/>
  <c r="D220" i="2"/>
  <c r="B221" i="2"/>
  <c r="C221" i="2"/>
  <c r="D221" i="2"/>
  <c r="B222" i="2"/>
  <c r="C222" i="2"/>
  <c r="D222" i="2"/>
  <c r="B223" i="2"/>
  <c r="C223" i="2"/>
  <c r="D223" i="2"/>
  <c r="B224" i="2"/>
  <c r="C224" i="2"/>
  <c r="D224" i="2"/>
  <c r="B225" i="2"/>
  <c r="C225" i="2"/>
  <c r="D225" i="2"/>
  <c r="B226" i="2"/>
  <c r="C226" i="2"/>
  <c r="D226" i="2"/>
  <c r="B227" i="2"/>
  <c r="C227" i="2"/>
  <c r="D227" i="2"/>
  <c r="B228" i="2"/>
  <c r="C228" i="2"/>
  <c r="D228" i="2"/>
  <c r="B229" i="2"/>
  <c r="C229" i="2"/>
  <c r="D229" i="2"/>
  <c r="B230" i="2"/>
  <c r="C230" i="2"/>
  <c r="D230" i="2"/>
  <c r="B231" i="2"/>
  <c r="C231" i="2"/>
  <c r="D231" i="2"/>
  <c r="B232" i="2"/>
  <c r="C232" i="2"/>
  <c r="D232" i="2"/>
  <c r="B233" i="2"/>
  <c r="C233" i="2"/>
  <c r="D233" i="2"/>
  <c r="B234" i="2"/>
  <c r="C234" i="2"/>
  <c r="D234" i="2"/>
  <c r="B235" i="2"/>
  <c r="C235" i="2"/>
  <c r="D235" i="2"/>
  <c r="B236" i="2"/>
  <c r="C236" i="2"/>
  <c r="D236" i="2"/>
  <c r="B237" i="2"/>
  <c r="C237" i="2"/>
  <c r="D237" i="2"/>
  <c r="B238" i="2"/>
  <c r="C238" i="2"/>
  <c r="D238" i="2"/>
  <c r="B239" i="2"/>
  <c r="C239" i="2"/>
  <c r="D239" i="2"/>
  <c r="B240" i="2"/>
  <c r="C240" i="2"/>
  <c r="D240" i="2"/>
  <c r="B241" i="2"/>
  <c r="C241" i="2"/>
  <c r="D241" i="2"/>
  <c r="B242" i="2"/>
  <c r="C242" i="2"/>
  <c r="D242" i="2"/>
  <c r="B243" i="2"/>
  <c r="C243" i="2"/>
  <c r="D243" i="2"/>
  <c r="B244" i="2"/>
  <c r="C244" i="2"/>
  <c r="D244" i="2"/>
  <c r="B245" i="2"/>
  <c r="C245" i="2"/>
  <c r="D245" i="2"/>
  <c r="B246" i="2"/>
  <c r="C246" i="2"/>
  <c r="D246" i="2"/>
  <c r="B247" i="2"/>
  <c r="C247" i="2"/>
  <c r="D247" i="2"/>
  <c r="B248" i="2"/>
  <c r="C248" i="2"/>
  <c r="D248" i="2"/>
  <c r="B249" i="2"/>
  <c r="C249" i="2"/>
  <c r="D249" i="2"/>
  <c r="B250" i="2"/>
  <c r="C250" i="2"/>
  <c r="D250" i="2"/>
  <c r="B251" i="2"/>
  <c r="C251" i="2"/>
  <c r="D251" i="2"/>
  <c r="B252" i="2"/>
  <c r="C252" i="2"/>
  <c r="D252" i="2"/>
  <c r="B253" i="2"/>
  <c r="C253" i="2"/>
  <c r="D253" i="2"/>
  <c r="B254" i="2"/>
  <c r="C254" i="2"/>
  <c r="D254" i="2"/>
  <c r="B255" i="2"/>
  <c r="C255" i="2"/>
  <c r="D255" i="2"/>
  <c r="B256" i="2"/>
  <c r="C256" i="2"/>
  <c r="D256" i="2"/>
  <c r="B257" i="2"/>
  <c r="C257" i="2"/>
  <c r="D257" i="2"/>
  <c r="B258" i="2"/>
  <c r="C258" i="2"/>
  <c r="D258" i="2"/>
  <c r="B259" i="2"/>
  <c r="C259" i="2"/>
  <c r="D259" i="2"/>
  <c r="B260" i="2"/>
  <c r="C260" i="2"/>
  <c r="D260" i="2"/>
  <c r="B261" i="2"/>
  <c r="C261" i="2"/>
  <c r="D261" i="2"/>
  <c r="B262" i="2"/>
  <c r="C262" i="2"/>
  <c r="D262" i="2"/>
  <c r="B263" i="2"/>
  <c r="C263" i="2"/>
  <c r="D263" i="2"/>
  <c r="B264" i="2"/>
  <c r="C264" i="2"/>
  <c r="D264" i="2"/>
  <c r="B265" i="2"/>
  <c r="C265" i="2"/>
  <c r="D265" i="2"/>
  <c r="B266" i="2"/>
  <c r="C266" i="2"/>
  <c r="D266" i="2"/>
  <c r="B267" i="2"/>
  <c r="C267" i="2"/>
  <c r="D267" i="2"/>
  <c r="B268" i="2"/>
  <c r="C268" i="2"/>
  <c r="D268" i="2"/>
  <c r="B269" i="2"/>
  <c r="C269" i="2"/>
  <c r="D269" i="2"/>
  <c r="B270" i="2"/>
  <c r="C270" i="2"/>
  <c r="D270" i="2"/>
  <c r="B271" i="2"/>
  <c r="C271" i="2"/>
  <c r="D271" i="2"/>
  <c r="B272" i="2"/>
  <c r="C272" i="2"/>
  <c r="D272" i="2"/>
  <c r="B273" i="2"/>
  <c r="C273" i="2"/>
  <c r="D273" i="2"/>
  <c r="B274" i="2"/>
  <c r="C274" i="2"/>
  <c r="D274" i="2"/>
  <c r="B275" i="2"/>
  <c r="C275" i="2"/>
  <c r="D275" i="2"/>
  <c r="B276" i="2"/>
  <c r="C276" i="2"/>
  <c r="D276" i="2"/>
  <c r="B277" i="2"/>
  <c r="C277" i="2"/>
  <c r="D277" i="2"/>
  <c r="B278" i="2"/>
  <c r="C278" i="2"/>
  <c r="D278" i="2"/>
  <c r="B279" i="2"/>
  <c r="C279" i="2"/>
  <c r="D279" i="2"/>
  <c r="B280" i="2"/>
  <c r="C280" i="2"/>
  <c r="D280" i="2"/>
  <c r="B281" i="2"/>
  <c r="C281" i="2"/>
  <c r="D281" i="2"/>
  <c r="B282" i="2"/>
  <c r="C282" i="2"/>
  <c r="D282" i="2"/>
  <c r="B283" i="2"/>
  <c r="C283" i="2"/>
  <c r="D283" i="2"/>
  <c r="B284" i="2"/>
  <c r="C284" i="2"/>
  <c r="D284" i="2"/>
  <c r="B285" i="2"/>
  <c r="C285" i="2"/>
  <c r="D285" i="2"/>
  <c r="B286" i="2"/>
  <c r="C286" i="2"/>
  <c r="D286" i="2"/>
  <c r="B287" i="2"/>
  <c r="C287" i="2"/>
  <c r="D287" i="2"/>
  <c r="B288" i="2"/>
  <c r="C288" i="2"/>
  <c r="D288" i="2"/>
  <c r="B289" i="2"/>
  <c r="C289" i="2"/>
  <c r="D289" i="2"/>
  <c r="B290" i="2"/>
  <c r="C290" i="2"/>
  <c r="D290" i="2"/>
  <c r="B291" i="2"/>
  <c r="C291" i="2"/>
  <c r="D291" i="2"/>
  <c r="B292" i="2"/>
  <c r="C292" i="2"/>
  <c r="D292" i="2"/>
  <c r="B293" i="2"/>
  <c r="C293" i="2"/>
  <c r="D293" i="2"/>
  <c r="B294" i="2"/>
  <c r="C294" i="2"/>
  <c r="D294" i="2"/>
  <c r="B295" i="2"/>
  <c r="C295" i="2"/>
  <c r="D295" i="2"/>
  <c r="B296" i="2"/>
  <c r="C296" i="2"/>
  <c r="D296" i="2"/>
  <c r="B297" i="2"/>
  <c r="C297" i="2"/>
  <c r="D297" i="2"/>
  <c r="B298" i="2"/>
  <c r="C298" i="2"/>
  <c r="D298" i="2"/>
  <c r="B299" i="2"/>
  <c r="C299" i="2"/>
  <c r="D299" i="2"/>
  <c r="B300" i="2"/>
  <c r="C300" i="2"/>
  <c r="D300" i="2"/>
  <c r="B301" i="2"/>
  <c r="C301" i="2"/>
  <c r="D301" i="2"/>
  <c r="B302" i="2"/>
  <c r="C302" i="2"/>
  <c r="D302" i="2"/>
  <c r="B303" i="2"/>
  <c r="C303" i="2"/>
  <c r="D303" i="2"/>
  <c r="B304" i="2"/>
  <c r="C304" i="2"/>
  <c r="D304" i="2"/>
  <c r="B305" i="2"/>
  <c r="C305" i="2"/>
  <c r="D305" i="2"/>
  <c r="B306" i="2"/>
  <c r="C306" i="2"/>
  <c r="D306" i="2"/>
  <c r="B307" i="2"/>
  <c r="C307" i="2"/>
  <c r="D307" i="2"/>
  <c r="B308" i="2"/>
  <c r="C308" i="2"/>
  <c r="D308" i="2"/>
  <c r="B309" i="2"/>
  <c r="C309" i="2"/>
  <c r="D309" i="2"/>
  <c r="B310" i="2"/>
  <c r="C310" i="2"/>
  <c r="D310" i="2"/>
  <c r="B311" i="2"/>
  <c r="C311" i="2"/>
  <c r="D311" i="2"/>
  <c r="B312" i="2"/>
  <c r="C312" i="2"/>
  <c r="D312" i="2"/>
  <c r="B313" i="2"/>
  <c r="C313" i="2"/>
  <c r="D313" i="2"/>
  <c r="B314" i="2"/>
  <c r="C314" i="2"/>
  <c r="D314" i="2"/>
  <c r="B315" i="2"/>
  <c r="C315" i="2"/>
  <c r="D315" i="2"/>
  <c r="B316" i="2"/>
  <c r="C316" i="2"/>
  <c r="D316" i="2"/>
  <c r="B317" i="2"/>
  <c r="C317" i="2"/>
  <c r="D317" i="2"/>
  <c r="B318" i="2"/>
  <c r="C318" i="2"/>
  <c r="D318" i="2"/>
  <c r="B319" i="2"/>
  <c r="C319" i="2"/>
  <c r="D319" i="2"/>
  <c r="B320" i="2"/>
  <c r="C320" i="2"/>
  <c r="D320" i="2"/>
  <c r="B321" i="2"/>
  <c r="C321" i="2"/>
  <c r="D321" i="2"/>
  <c r="B322" i="2"/>
  <c r="C322" i="2"/>
  <c r="D322" i="2"/>
  <c r="B323" i="2"/>
  <c r="C323" i="2"/>
  <c r="D323" i="2"/>
  <c r="B324" i="2"/>
  <c r="C324" i="2"/>
  <c r="D324" i="2"/>
  <c r="B325" i="2"/>
  <c r="C325" i="2"/>
  <c r="D325" i="2"/>
  <c r="B326" i="2"/>
  <c r="C326" i="2"/>
  <c r="D326" i="2"/>
  <c r="B327" i="2"/>
  <c r="C327" i="2"/>
  <c r="D327" i="2"/>
  <c r="B328" i="2"/>
  <c r="C328" i="2"/>
  <c r="D328" i="2"/>
  <c r="B329" i="2"/>
  <c r="C329" i="2"/>
  <c r="D329" i="2"/>
  <c r="B330" i="2"/>
  <c r="C330" i="2"/>
  <c r="D330" i="2"/>
  <c r="B331" i="2"/>
  <c r="C331" i="2"/>
  <c r="D331" i="2"/>
  <c r="B332" i="2"/>
  <c r="C332" i="2"/>
  <c r="D332" i="2"/>
  <c r="B333" i="2"/>
  <c r="C333" i="2"/>
  <c r="D333" i="2"/>
  <c r="B334" i="2"/>
  <c r="C334" i="2"/>
  <c r="D334" i="2"/>
  <c r="B335" i="2"/>
  <c r="C335" i="2"/>
  <c r="D335" i="2"/>
  <c r="B336" i="2"/>
  <c r="C336" i="2"/>
  <c r="D336" i="2"/>
  <c r="B337" i="2"/>
  <c r="C337" i="2"/>
  <c r="D337" i="2"/>
  <c r="B338" i="2"/>
  <c r="C338" i="2"/>
  <c r="D338" i="2"/>
  <c r="B339" i="2"/>
  <c r="C339" i="2"/>
  <c r="D339" i="2"/>
  <c r="B340" i="2"/>
  <c r="C340" i="2"/>
  <c r="D340" i="2"/>
  <c r="B341" i="2"/>
  <c r="C341" i="2"/>
  <c r="D341" i="2"/>
  <c r="B342" i="2"/>
  <c r="C342" i="2"/>
  <c r="D342" i="2"/>
  <c r="B343" i="2"/>
  <c r="C343" i="2"/>
  <c r="D343" i="2"/>
  <c r="B344" i="2"/>
  <c r="C344" i="2"/>
  <c r="D344" i="2"/>
  <c r="B345" i="2"/>
  <c r="C345" i="2"/>
  <c r="D345" i="2"/>
  <c r="B346" i="2"/>
  <c r="C346" i="2"/>
  <c r="D346" i="2"/>
  <c r="B347" i="2"/>
  <c r="C347" i="2"/>
  <c r="D347" i="2"/>
  <c r="B348" i="2"/>
  <c r="C348" i="2"/>
  <c r="D348" i="2"/>
  <c r="B349" i="2"/>
  <c r="C349" i="2"/>
  <c r="D349" i="2"/>
  <c r="B350" i="2"/>
  <c r="C350" i="2"/>
  <c r="D350" i="2"/>
  <c r="B351" i="2"/>
  <c r="C351" i="2"/>
  <c r="D351" i="2"/>
  <c r="B352" i="2"/>
  <c r="C352" i="2"/>
  <c r="D352" i="2"/>
  <c r="B353" i="2"/>
  <c r="C353" i="2"/>
  <c r="D353" i="2"/>
  <c r="B354" i="2"/>
  <c r="C354" i="2"/>
  <c r="D354" i="2"/>
  <c r="B355" i="2"/>
  <c r="C355" i="2"/>
  <c r="D355" i="2"/>
  <c r="B356" i="2"/>
  <c r="C356" i="2"/>
  <c r="D356" i="2"/>
  <c r="B357" i="2"/>
  <c r="C357" i="2"/>
  <c r="D357" i="2"/>
  <c r="B358" i="2"/>
  <c r="C358" i="2"/>
  <c r="D358" i="2"/>
  <c r="B359" i="2"/>
  <c r="C359" i="2"/>
  <c r="D359" i="2"/>
  <c r="B360" i="2"/>
  <c r="C360" i="2"/>
  <c r="D360" i="2"/>
  <c r="B361" i="2"/>
  <c r="C361" i="2"/>
  <c r="D361" i="2"/>
  <c r="B362" i="2"/>
  <c r="C362" i="2"/>
  <c r="D362" i="2"/>
  <c r="B363" i="2"/>
  <c r="C363" i="2"/>
  <c r="D363" i="2"/>
  <c r="B364" i="2"/>
  <c r="C364" i="2"/>
  <c r="D364" i="2"/>
  <c r="E14" i="1"/>
  <c r="F14" i="1"/>
  <c r="G14" i="1"/>
  <c r="H14" i="1"/>
  <c r="I14" i="1"/>
  <c r="J14" i="1"/>
  <c r="E19" i="1"/>
  <c r="F19" i="1"/>
  <c r="G19" i="1"/>
  <c r="H19" i="1"/>
  <c r="I19" i="1"/>
  <c r="J19" i="1"/>
  <c r="P14" i="1"/>
  <c r="N19" i="1"/>
  <c r="P19" i="1"/>
</calcChain>
</file>

<file path=xl/sharedStrings.xml><?xml version="1.0" encoding="utf-8"?>
<sst xmlns="http://schemas.openxmlformats.org/spreadsheetml/2006/main" count="57" uniqueCount="43">
  <si>
    <t>theta</t>
  </si>
  <si>
    <t>A</t>
  </si>
  <si>
    <t>P</t>
  </si>
  <si>
    <t>R</t>
  </si>
  <si>
    <t>degrees</t>
  </si>
  <si>
    <t>ft^2</t>
  </si>
  <si>
    <t>ft</t>
  </si>
  <si>
    <t>d=</t>
  </si>
  <si>
    <t>in</t>
  </si>
  <si>
    <t>n=</t>
  </si>
  <si>
    <t>pipe</t>
  </si>
  <si>
    <t>pk factor=</t>
  </si>
  <si>
    <t>Q_average</t>
  </si>
  <si>
    <t>gal/day</t>
  </si>
  <si>
    <t>ft^3/s</t>
  </si>
  <si>
    <t>Q_p</t>
  </si>
  <si>
    <t>velocity=</t>
  </si>
  <si>
    <t>fps</t>
  </si>
  <si>
    <t>A_flow</t>
  </si>
  <si>
    <t>R_8</t>
  </si>
  <si>
    <t>%</t>
  </si>
  <si>
    <t>S_calc</t>
  </si>
  <si>
    <t>S_actual</t>
  </si>
  <si>
    <t>upstream</t>
  </si>
  <si>
    <t>invert</t>
  </si>
  <si>
    <t>toc</t>
  </si>
  <si>
    <t>downstream</t>
  </si>
  <si>
    <t>length</t>
  </si>
  <si>
    <t>up</t>
  </si>
  <si>
    <t>down</t>
  </si>
  <si>
    <t>MH</t>
  </si>
  <si>
    <t>exist</t>
  </si>
  <si>
    <t>pump</t>
  </si>
  <si>
    <t>add'l flow</t>
  </si>
  <si>
    <t>gal/cap/day</t>
  </si>
  <si>
    <t>generation=</t>
  </si>
  <si>
    <t>lots served</t>
  </si>
  <si>
    <t>pop./lot=</t>
  </si>
  <si>
    <t>(incremental)</t>
  </si>
  <si>
    <t>Notes:</t>
  </si>
  <si>
    <t>Pipe 4 (row 8) can reduce lots to 7 and break out fire station flow as additional flow.</t>
  </si>
  <si>
    <t>Pipe 19 (row 21) "additional flow" is a peak flow value divided by the peaking factor for consistency.</t>
  </si>
  <si>
    <t>Peaking Factor based on 10 states standards. Peaking factor= (18+x^.5)/(4+x^.5), where x is population in thousands.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</si>
</sst>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2" fontId="0" fillId="2" borderId="0" xfId="0" applyNumberFormat="1" applyFill="1"/>
    <xf numFmtId="0" fontId="0" fillId="3" borderId="0" xfId="0" applyFill="1"/>
    <xf numFmtId="164" fontId="0" fillId="2" borderId="0" xfId="0" applyNumberFormat="1" applyFill="1"/>
    <xf numFmtId="164" fontId="0" fillId="0" borderId="0" xfId="0" applyNumberForma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2" fontId="0" fillId="0" borderId="0" xfId="0" applyNumberFormat="1" applyFill="1"/>
    <xf numFmtId="0" fontId="0" fillId="0" borderId="0" xfId="0" applyFill="1" applyBorder="1"/>
    <xf numFmtId="2" fontId="0" fillId="0" borderId="0" xfId="0" applyNumberFormat="1" applyFill="1" applyBorder="1"/>
    <xf numFmtId="0" fontId="1" fillId="0" borderId="0" xfId="0" applyFont="1" applyFill="1"/>
    <xf numFmtId="2" fontId="1" fillId="0" borderId="0" xfId="0" applyNumberFormat="1" applyFont="1" applyFill="1"/>
    <xf numFmtId="0" fontId="0" fillId="0" borderId="1" xfId="0" applyFill="1" applyBorder="1"/>
    <xf numFmtId="164" fontId="0" fillId="0" borderId="1" xfId="0" applyNumberFormat="1" applyFill="1" applyBorder="1"/>
    <xf numFmtId="2" fontId="0" fillId="0" borderId="1" xfId="0" applyNumberFormat="1" applyFill="1" applyBorder="1"/>
    <xf numFmtId="164" fontId="0" fillId="3" borderId="0" xfId="0" applyNumberFormat="1" applyFill="1"/>
    <xf numFmtId="2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K24" sqref="K24"/>
    </sheetView>
  </sheetViews>
  <sheetFormatPr defaultRowHeight="15" x14ac:dyDescent="0.25"/>
  <cols>
    <col min="1" max="1" width="9.140625" style="6"/>
    <col min="2" max="2" width="13.28515625" style="6" bestFit="1" customWidth="1"/>
    <col min="3" max="3" width="11.7109375" style="6" bestFit="1" customWidth="1"/>
    <col min="4" max="4" width="10.42578125" style="6" bestFit="1" customWidth="1"/>
    <col min="5" max="5" width="11.42578125" style="6" bestFit="1" customWidth="1"/>
    <col min="6" max="6" width="9.7109375" style="6" bestFit="1" customWidth="1"/>
    <col min="7" max="7" width="7.28515625" style="6" bestFit="1" customWidth="1"/>
    <col min="8" max="8" width="9" style="6" bestFit="1" customWidth="1"/>
    <col min="9" max="9" width="6.28515625" style="6" bestFit="1" customWidth="1"/>
    <col min="10" max="10" width="8.28515625" style="6" bestFit="1" customWidth="1"/>
    <col min="11" max="11" width="9.28515625" style="6" bestFit="1" customWidth="1"/>
    <col min="12" max="12" width="6.140625" style="6" bestFit="1" customWidth="1"/>
    <col min="13" max="16384" width="9.140625" style="6"/>
  </cols>
  <sheetData>
    <row r="1" spans="1:17" x14ac:dyDescent="0.25">
      <c r="A1" s="6" t="s">
        <v>9</v>
      </c>
      <c r="B1" s="6">
        <v>1.0999999999999999E-2</v>
      </c>
      <c r="C1" s="6" t="s">
        <v>35</v>
      </c>
      <c r="D1" s="6">
        <v>100</v>
      </c>
      <c r="E1" s="6" t="s">
        <v>34</v>
      </c>
      <c r="F1" s="6" t="s">
        <v>11</v>
      </c>
      <c r="G1" s="6">
        <v>3</v>
      </c>
      <c r="H1" s="6" t="s">
        <v>16</v>
      </c>
      <c r="I1" s="6">
        <v>2</v>
      </c>
      <c r="J1" s="6" t="s">
        <v>17</v>
      </c>
      <c r="K1" s="6" t="s">
        <v>37</v>
      </c>
      <c r="L1" s="6">
        <v>3</v>
      </c>
    </row>
    <row r="2" spans="1:17" x14ac:dyDescent="0.25">
      <c r="N2" s="7" t="s">
        <v>23</v>
      </c>
      <c r="O2" s="7"/>
      <c r="P2" s="7" t="s">
        <v>26</v>
      </c>
      <c r="Q2" s="7"/>
    </row>
    <row r="3" spans="1:17" x14ac:dyDescent="0.25">
      <c r="A3" s="6" t="s">
        <v>10</v>
      </c>
      <c r="B3" s="6" t="s">
        <v>36</v>
      </c>
      <c r="C3" s="6" t="s">
        <v>33</v>
      </c>
      <c r="D3" s="7" t="s">
        <v>12</v>
      </c>
      <c r="E3" s="7"/>
      <c r="F3" s="6" t="s">
        <v>15</v>
      </c>
      <c r="G3" s="6" t="s">
        <v>18</v>
      </c>
      <c r="H3" s="6" t="s">
        <v>19</v>
      </c>
      <c r="I3" s="6" t="s">
        <v>21</v>
      </c>
      <c r="J3" s="6" t="s">
        <v>22</v>
      </c>
      <c r="K3" s="6" t="s">
        <v>28</v>
      </c>
      <c r="L3" s="6" t="s">
        <v>29</v>
      </c>
      <c r="M3" s="6" t="s">
        <v>27</v>
      </c>
      <c r="N3" s="6" t="s">
        <v>24</v>
      </c>
      <c r="O3" s="6" t="s">
        <v>25</v>
      </c>
      <c r="P3" s="6" t="s">
        <v>24</v>
      </c>
      <c r="Q3" s="6" t="s">
        <v>25</v>
      </c>
    </row>
    <row r="4" spans="1:17" x14ac:dyDescent="0.25">
      <c r="B4" s="6" t="s">
        <v>38</v>
      </c>
      <c r="C4" s="6" t="s">
        <v>13</v>
      </c>
      <c r="D4" s="6" t="s">
        <v>13</v>
      </c>
      <c r="E4" s="6" t="s">
        <v>14</v>
      </c>
      <c r="F4" s="6" t="s">
        <v>14</v>
      </c>
      <c r="G4" s="6" t="s">
        <v>5</v>
      </c>
      <c r="H4" s="6" t="s">
        <v>6</v>
      </c>
      <c r="I4" s="6" t="s">
        <v>20</v>
      </c>
      <c r="J4" s="6" t="s">
        <v>20</v>
      </c>
      <c r="K4" s="6" t="s">
        <v>30</v>
      </c>
      <c r="L4" s="6" t="s">
        <v>30</v>
      </c>
      <c r="M4" s="6" t="s">
        <v>6</v>
      </c>
      <c r="N4" s="6" t="s">
        <v>6</v>
      </c>
      <c r="O4" s="6" t="s">
        <v>6</v>
      </c>
      <c r="P4" s="6" t="s">
        <v>6</v>
      </c>
      <c r="Q4" s="6" t="s">
        <v>6</v>
      </c>
    </row>
    <row r="5" spans="1:17" x14ac:dyDescent="0.25">
      <c r="A5" s="6">
        <v>1</v>
      </c>
      <c r="B5" s="6">
        <v>12</v>
      </c>
      <c r="D5" s="6">
        <f>B5*$L$1*$D$1</f>
        <v>3600</v>
      </c>
      <c r="E5" s="8">
        <f>D5*0.134/86400</f>
        <v>5.5833333333333334E-3</v>
      </c>
      <c r="F5" s="8">
        <f>E5*$G$1</f>
        <v>1.6750000000000001E-2</v>
      </c>
      <c r="G5" s="8">
        <f>F5/$I$1</f>
        <v>8.3750000000000005E-3</v>
      </c>
      <c r="H5" s="8">
        <f>(INDEX(lookup!$D$4:$D$363,(MATCH(G5,lookup!$B$4:$B$363)+1))-INDEX(lookup!$D$4:$D$363,MATCH(G5,lookup!$B$4:$B$363)))/(INDEX(lookup!$B$4:$B$363,(MATCH(G5,lookup!$B$4:$B$363)+1))-INDEX(lookup!$B$4:$B$363,MATCH(G5,lookup!$B$4:$B$363)))*(G5-INDEX(lookup!$B$4:$B$363,MATCH(G5,lookup!$B$4:$B$363)))+INDEX(lookup!$D$4:$D$363,MATCH(G5,lookup!$B$4:$B$363))</f>
        <v>2.5562795535712331E-2</v>
      </c>
      <c r="I5" s="9">
        <f>SQRT($B$1*$I$1/1.49/H5^(2/3))</f>
        <v>0.41249189929414459</v>
      </c>
      <c r="J5" s="6">
        <f>MAX(ROUND(I5,2),0.35)</f>
        <v>0.41</v>
      </c>
      <c r="K5" s="6">
        <v>1</v>
      </c>
      <c r="L5" s="6">
        <v>2</v>
      </c>
      <c r="M5" s="6">
        <v>315</v>
      </c>
      <c r="N5" s="9">
        <f>O5-3-8/12</f>
        <v>8.8333333333333339</v>
      </c>
      <c r="O5" s="9">
        <v>12.5</v>
      </c>
      <c r="P5" s="9">
        <f t="shared" ref="P5:P15" si="0">N5-J5/100*M5</f>
        <v>7.5418333333333338</v>
      </c>
      <c r="Q5" s="9"/>
    </row>
    <row r="6" spans="1:17" x14ac:dyDescent="0.25">
      <c r="A6" s="6">
        <v>2</v>
      </c>
      <c r="B6" s="6">
        <v>8</v>
      </c>
      <c r="D6" s="6">
        <f>B6*$L$1*$D$1+D5</f>
        <v>6000</v>
      </c>
      <c r="E6" s="8">
        <f t="shared" ref="E6:E23" si="1">D6*0.134/86400</f>
        <v>9.3055555555555548E-3</v>
      </c>
      <c r="F6" s="8">
        <f>E6*$G$1</f>
        <v>2.7916666666666666E-2</v>
      </c>
      <c r="G6" s="8">
        <f>F6/$I$1</f>
        <v>1.3958333333333333E-2</v>
      </c>
      <c r="H6" s="8">
        <f>(INDEX(lookup!$D$4:$D$363,(MATCH(G6,lookup!$B$4:$B$363)+1))-INDEX(lookup!$D$4:$D$363,MATCH(G6,lookup!$B$4:$B$363)))/(INDEX(lookup!$B$4:$B$363,(MATCH(G6,lookup!$B$4:$B$363)+1))-INDEX(lookup!$B$4:$B$363,MATCH(G6,lookup!$B$4:$B$363)))*(G6-INDEX(lookup!$B$4:$B$363,MATCH(G6,lookup!$B$4:$B$363)))+INDEX(lookup!$D$4:$D$363,MATCH(G6,lookup!$B$4:$B$363))</f>
        <v>3.5689435368793793E-2</v>
      </c>
      <c r="I6" s="9">
        <f>SQRT($B$1*$I$1/1.49/H6^(2/3))</f>
        <v>0.36906680101010975</v>
      </c>
      <c r="J6" s="6">
        <f t="shared" ref="J6:J23" si="2">MAX(ROUND(I6,2),0.35)</f>
        <v>0.37</v>
      </c>
      <c r="K6" s="6">
        <v>2</v>
      </c>
      <c r="L6" s="6">
        <v>3</v>
      </c>
      <c r="M6" s="6">
        <v>340</v>
      </c>
      <c r="N6" s="9">
        <f>P5</f>
        <v>7.5418333333333338</v>
      </c>
      <c r="O6" s="9"/>
      <c r="P6" s="9">
        <f t="shared" si="0"/>
        <v>6.2838333333333338</v>
      </c>
      <c r="Q6" s="9"/>
    </row>
    <row r="7" spans="1:17" x14ac:dyDescent="0.25">
      <c r="A7" s="6">
        <v>3</v>
      </c>
      <c r="B7" s="6">
        <v>8</v>
      </c>
      <c r="D7" s="6">
        <f t="shared" ref="D7:D8" si="3">B7*$L$1*$D$1+D6</f>
        <v>8400</v>
      </c>
      <c r="E7" s="8">
        <f t="shared" si="1"/>
        <v>1.3027777777777779E-2</v>
      </c>
      <c r="F7" s="8">
        <f>E7*$G$1</f>
        <v>3.9083333333333338E-2</v>
      </c>
      <c r="G7" s="8">
        <f>F7/$I$1</f>
        <v>1.9541666666666669E-2</v>
      </c>
      <c r="H7" s="8">
        <f>(INDEX(lookup!$D$4:$D$363,(MATCH(G7,lookup!$B$4:$B$363)+1))-INDEX(lookup!$D$4:$D$363,MATCH(G7,lookup!$B$4:$B$363)))/(INDEX(lookup!$B$4:$B$363,(MATCH(G7,lookup!$B$4:$B$363)+1))-INDEX(lookup!$B$4:$B$363,MATCH(G7,lookup!$B$4:$B$363)))*(G7-INDEX(lookup!$B$4:$B$363,MATCH(G7,lookup!$B$4:$B$363)))+INDEX(lookup!$D$4:$D$363,MATCH(G7,lookup!$B$4:$B$363))</f>
        <v>4.4390398383246016E-2</v>
      </c>
      <c r="I7" s="9">
        <f>SQRT($B$1*$I$1/1.49/H7^(2/3))</f>
        <v>0.34317991209579568</v>
      </c>
      <c r="J7" s="6">
        <f t="shared" si="2"/>
        <v>0.35</v>
      </c>
      <c r="K7" s="6">
        <v>3</v>
      </c>
      <c r="L7" s="6">
        <v>4</v>
      </c>
      <c r="M7" s="6">
        <v>320</v>
      </c>
      <c r="N7" s="9">
        <f>P6</f>
        <v>6.2838333333333338</v>
      </c>
      <c r="O7" s="9"/>
      <c r="P7" s="9">
        <f t="shared" si="0"/>
        <v>5.1638333333333337</v>
      </c>
      <c r="Q7" s="9"/>
    </row>
    <row r="8" spans="1:17" x14ac:dyDescent="0.25">
      <c r="A8" s="6">
        <v>4</v>
      </c>
      <c r="B8" s="6">
        <v>8</v>
      </c>
      <c r="D8" s="6">
        <f t="shared" si="3"/>
        <v>10800</v>
      </c>
      <c r="E8" s="8">
        <f t="shared" si="1"/>
        <v>1.6750000000000001E-2</v>
      </c>
      <c r="F8" s="8">
        <f>E8*$G$1</f>
        <v>5.0250000000000003E-2</v>
      </c>
      <c r="G8" s="8">
        <f>F8/$I$1</f>
        <v>2.5125000000000001E-2</v>
      </c>
      <c r="H8" s="8">
        <f>(INDEX(lookup!$D$4:$D$363,(MATCH(G8,lookup!$B$4:$B$363)+1))-INDEX(lookup!$D$4:$D$363,MATCH(G8,lookup!$B$4:$B$363)))/(INDEX(lookup!$B$4:$B$363,(MATCH(G8,lookup!$B$4:$B$363)+1))-INDEX(lookup!$B$4:$B$363,MATCH(G8,lookup!$B$4:$B$363)))*(G8-INDEX(lookup!$B$4:$B$363,MATCH(G8,lookup!$B$4:$B$363)))+INDEX(lookup!$D$4:$D$363,MATCH(G8,lookup!$B$4:$B$363))</f>
        <v>5.2188173808809038E-2</v>
      </c>
      <c r="I8" s="9">
        <f>SQRT($B$1*$I$1/1.49/H8^(2/3))</f>
        <v>0.32515779727470789</v>
      </c>
      <c r="J8" s="6">
        <f t="shared" si="2"/>
        <v>0.35</v>
      </c>
      <c r="K8" s="6">
        <v>4</v>
      </c>
      <c r="L8" s="6">
        <v>5</v>
      </c>
      <c r="M8" s="6">
        <v>341.75</v>
      </c>
      <c r="N8" s="9">
        <f>P7</f>
        <v>5.1638333333333337</v>
      </c>
      <c r="O8" s="9"/>
      <c r="P8" s="9">
        <f t="shared" si="0"/>
        <v>3.9677083333333338</v>
      </c>
      <c r="Q8" s="9"/>
    </row>
    <row r="9" spans="1:17" x14ac:dyDescent="0.25">
      <c r="A9" s="1">
        <v>5</v>
      </c>
      <c r="B9" s="1">
        <v>2</v>
      </c>
      <c r="C9" s="1"/>
      <c r="D9" s="1">
        <f>B9*$L$1*$D$1+D8+D20+D21</f>
        <v>17753</v>
      </c>
      <c r="E9" s="4">
        <f t="shared" si="1"/>
        <v>2.7533587962962965E-2</v>
      </c>
      <c r="F9" s="4">
        <f>E9*$G$1</f>
        <v>8.2600763888888901E-2</v>
      </c>
      <c r="G9" s="4">
        <f>F9/$I$1</f>
        <v>4.130038194444445E-2</v>
      </c>
      <c r="H9" s="4">
        <f>(INDEX(lookup!$D$4:$D$363,(MATCH(G9,lookup!$B$4:$B$363)+1))-INDEX(lookup!$D$4:$D$363,MATCH(G9,lookup!$B$4:$B$363)))/(INDEX(lookup!$B$4:$B$363,(MATCH(G9,lookup!$B$4:$B$363)+1))-INDEX(lookup!$B$4:$B$363,MATCH(G9,lookup!$B$4:$B$363)))*(G9-INDEX(lookup!$B$4:$B$363,MATCH(G9,lookup!$B$4:$B$363)))+INDEX(lookup!$D$4:$D$363,MATCH(G9,lookup!$B$4:$B$363))</f>
        <v>7.1591059021129E-2</v>
      </c>
      <c r="I9" s="2">
        <f>SQRT($B$1*$I$1/1.49/H9^(2/3))</f>
        <v>0.29263882470807739</v>
      </c>
      <c r="J9" s="1">
        <f t="shared" si="2"/>
        <v>0.35</v>
      </c>
      <c r="K9" s="1">
        <v>5</v>
      </c>
      <c r="L9" s="1">
        <v>10</v>
      </c>
      <c r="M9" s="1">
        <v>280</v>
      </c>
      <c r="N9" s="2">
        <f>MIN(P8-0.05,P20)</f>
        <v>3.917708333333334</v>
      </c>
      <c r="O9" s="2"/>
      <c r="P9" s="2">
        <f t="shared" si="0"/>
        <v>2.937708333333334</v>
      </c>
      <c r="Q9" s="2"/>
    </row>
    <row r="10" spans="1:17" x14ac:dyDescent="0.25">
      <c r="A10" s="6">
        <v>6</v>
      </c>
      <c r="B10" s="6">
        <v>12</v>
      </c>
      <c r="D10" s="6">
        <f t="shared" ref="D6:D23" si="4">B10*$L$1*$D$1</f>
        <v>3600</v>
      </c>
      <c r="E10" s="8">
        <f t="shared" si="1"/>
        <v>5.5833333333333334E-3</v>
      </c>
      <c r="F10" s="8">
        <f>E10*$G$1</f>
        <v>1.6750000000000001E-2</v>
      </c>
      <c r="G10" s="8">
        <f>F10/$I$1</f>
        <v>8.3750000000000005E-3</v>
      </c>
      <c r="H10" s="8">
        <f>(INDEX(lookup!$D$4:$D$363,(MATCH(G10,lookup!$B$4:$B$363)+1))-INDEX(lookup!$D$4:$D$363,MATCH(G10,lookup!$B$4:$B$363)))/(INDEX(lookup!$B$4:$B$363,(MATCH(G10,lookup!$B$4:$B$363)+1))-INDEX(lookup!$B$4:$B$363,MATCH(G10,lookup!$B$4:$B$363)))*(G10-INDEX(lookup!$B$4:$B$363,MATCH(G10,lookup!$B$4:$B$363)))+INDEX(lookup!$D$4:$D$363,MATCH(G10,lookup!$B$4:$B$363))</f>
        <v>2.5562795535712331E-2</v>
      </c>
      <c r="I10" s="9">
        <f>SQRT($B$1*$I$1/1.49/H10^(2/3))</f>
        <v>0.41249189929414459</v>
      </c>
      <c r="J10" s="6">
        <f t="shared" si="2"/>
        <v>0.41</v>
      </c>
      <c r="K10" s="6">
        <v>6</v>
      </c>
      <c r="L10" s="6">
        <v>7</v>
      </c>
      <c r="M10" s="6">
        <v>315</v>
      </c>
      <c r="N10" s="9">
        <f>O10-3-8/12</f>
        <v>8.3333333333333339</v>
      </c>
      <c r="O10" s="9">
        <v>12</v>
      </c>
      <c r="P10" s="9">
        <f t="shared" si="0"/>
        <v>7.0418333333333338</v>
      </c>
      <c r="Q10" s="9"/>
    </row>
    <row r="11" spans="1:17" x14ac:dyDescent="0.25">
      <c r="A11" s="6">
        <v>7</v>
      </c>
      <c r="B11" s="6">
        <v>8</v>
      </c>
      <c r="D11" s="6">
        <f>B11*$L$1*$D$1+D10</f>
        <v>6000</v>
      </c>
      <c r="E11" s="8">
        <f t="shared" si="1"/>
        <v>9.3055555555555548E-3</v>
      </c>
      <c r="F11" s="8">
        <f>E11*$G$1</f>
        <v>2.7916666666666666E-2</v>
      </c>
      <c r="G11" s="8">
        <f>F11/$I$1</f>
        <v>1.3958333333333333E-2</v>
      </c>
      <c r="H11" s="8">
        <f>(INDEX(lookup!$D$4:$D$363,(MATCH(G11,lookup!$B$4:$B$363)+1))-INDEX(lookup!$D$4:$D$363,MATCH(G11,lookup!$B$4:$B$363)))/(INDEX(lookup!$B$4:$B$363,(MATCH(G11,lookup!$B$4:$B$363)+1))-INDEX(lookup!$B$4:$B$363,MATCH(G11,lookup!$B$4:$B$363)))*(G11-INDEX(lookup!$B$4:$B$363,MATCH(G11,lookup!$B$4:$B$363)))+INDEX(lookup!$D$4:$D$363,MATCH(G11,lookup!$B$4:$B$363))</f>
        <v>3.5689435368793793E-2</v>
      </c>
      <c r="I11" s="9">
        <f>SQRT($B$1*$I$1/1.49/H11^(2/3))</f>
        <v>0.36906680101010975</v>
      </c>
      <c r="J11" s="6">
        <f t="shared" si="2"/>
        <v>0.37</v>
      </c>
      <c r="K11" s="6">
        <v>7</v>
      </c>
      <c r="L11" s="6">
        <v>8</v>
      </c>
      <c r="M11" s="6">
        <v>340</v>
      </c>
      <c r="N11" s="9">
        <f>P10</f>
        <v>7.0418333333333338</v>
      </c>
      <c r="O11" s="9"/>
      <c r="P11" s="9">
        <f t="shared" si="0"/>
        <v>5.7838333333333338</v>
      </c>
      <c r="Q11" s="9"/>
    </row>
    <row r="12" spans="1:17" x14ac:dyDescent="0.25">
      <c r="A12" s="6">
        <v>8</v>
      </c>
      <c r="B12" s="6">
        <v>12</v>
      </c>
      <c r="D12" s="6">
        <f t="shared" ref="D12:D13" si="5">B12*$L$1*$D$1+D11</f>
        <v>9600</v>
      </c>
      <c r="E12" s="8">
        <f t="shared" si="1"/>
        <v>1.4888888888888891E-2</v>
      </c>
      <c r="F12" s="8">
        <f>E12*$G$1</f>
        <v>4.4666666666666674E-2</v>
      </c>
      <c r="G12" s="8">
        <f>F12/$I$1</f>
        <v>2.2333333333333337E-2</v>
      </c>
      <c r="H12" s="8">
        <f>(INDEX(lookup!$D$4:$D$363,(MATCH(G12,lookup!$B$4:$B$363)+1))-INDEX(lookup!$D$4:$D$363,MATCH(G12,lookup!$B$4:$B$363)))/(INDEX(lookup!$B$4:$B$363,(MATCH(G12,lookup!$B$4:$B$363)+1))-INDEX(lookup!$B$4:$B$363,MATCH(G12,lookup!$B$4:$B$363)))*(G12-INDEX(lookup!$B$4:$B$363,MATCH(G12,lookup!$B$4:$B$363)))+INDEX(lookup!$D$4:$D$363,MATCH(G12,lookup!$B$4:$B$363))</f>
        <v>4.8382799766066499E-2</v>
      </c>
      <c r="I12" s="9">
        <f>SQRT($B$1*$I$1/1.49/H12^(2/3))</f>
        <v>0.33346828873290557</v>
      </c>
      <c r="J12" s="6">
        <f t="shared" si="2"/>
        <v>0.35</v>
      </c>
      <c r="K12" s="6">
        <v>8</v>
      </c>
      <c r="L12" s="6">
        <v>9</v>
      </c>
      <c r="M12" s="6">
        <v>320</v>
      </c>
      <c r="N12" s="9">
        <f>P11</f>
        <v>5.7838333333333338</v>
      </c>
      <c r="O12" s="9"/>
      <c r="P12" s="9">
        <f t="shared" si="0"/>
        <v>4.6638333333333337</v>
      </c>
      <c r="Q12" s="9"/>
    </row>
    <row r="13" spans="1:17" x14ac:dyDescent="0.25">
      <c r="A13" s="6">
        <v>9</v>
      </c>
      <c r="B13" s="6">
        <v>8</v>
      </c>
      <c r="D13" s="6">
        <f t="shared" si="5"/>
        <v>12000</v>
      </c>
      <c r="E13" s="8">
        <f t="shared" si="1"/>
        <v>1.861111111111111E-2</v>
      </c>
      <c r="F13" s="8">
        <f>E13*$G$1</f>
        <v>5.5833333333333332E-2</v>
      </c>
      <c r="G13" s="8">
        <f>F13/$I$1</f>
        <v>2.7916666666666666E-2</v>
      </c>
      <c r="H13" s="8">
        <f>(INDEX(lookup!$D$4:$D$363,(MATCH(G13,lookup!$B$4:$B$363)+1))-INDEX(lookup!$D$4:$D$363,MATCH(G13,lookup!$B$4:$B$363)))/(INDEX(lookup!$B$4:$B$363,(MATCH(G13,lookup!$B$4:$B$363)+1))-INDEX(lookup!$B$4:$B$363,MATCH(G13,lookup!$B$4:$B$363)))*(G13-INDEX(lookup!$B$4:$B$363,MATCH(G13,lookup!$B$4:$B$363)))+INDEX(lookup!$D$4:$D$363,MATCH(G13,lookup!$B$4:$B$363))</f>
        <v>5.5833141391206181E-2</v>
      </c>
      <c r="I13" s="9">
        <f>SQRT($B$1*$I$1/1.49/H13^(2/3))</f>
        <v>0.31792219750503187</v>
      </c>
      <c r="J13" s="6">
        <f t="shared" si="2"/>
        <v>0.35</v>
      </c>
      <c r="K13" s="6">
        <v>9</v>
      </c>
      <c r="L13" s="6">
        <v>10</v>
      </c>
      <c r="M13" s="6">
        <v>341.75</v>
      </c>
      <c r="N13" s="9">
        <f>P12</f>
        <v>4.6638333333333337</v>
      </c>
      <c r="O13" s="9"/>
      <c r="P13" s="9">
        <f t="shared" si="0"/>
        <v>3.4677083333333338</v>
      </c>
      <c r="Q13" s="9"/>
    </row>
    <row r="14" spans="1:17" x14ac:dyDescent="0.25">
      <c r="A14" s="1">
        <v>10</v>
      </c>
      <c r="B14" s="1">
        <v>4</v>
      </c>
      <c r="C14" s="1"/>
      <c r="D14" s="1">
        <f>B14*$L$1*$D$1+D9+D13</f>
        <v>30953</v>
      </c>
      <c r="E14" s="4">
        <f t="shared" si="1"/>
        <v>4.800581018518519E-2</v>
      </c>
      <c r="F14" s="4">
        <f>E14*$G$1</f>
        <v>0.14401743055555558</v>
      </c>
      <c r="G14" s="4">
        <f>F14/$I$1</f>
        <v>7.2008715277777788E-2</v>
      </c>
      <c r="H14" s="4">
        <f>(INDEX(lookup!$D$4:$D$363,(MATCH(G14,lookup!$B$4:$B$363)+1))-INDEX(lookup!$D$4:$D$363,MATCH(G14,lookup!$B$4:$B$363)))/(INDEX(lookup!$B$4:$B$363,(MATCH(G14,lookup!$B$4:$B$363)+1))-INDEX(lookup!$B$4:$B$363,MATCH(G14,lookup!$B$4:$B$363)))*(G14-INDEX(lookup!$B$4:$B$363,MATCH(G14,lookup!$B$4:$B$363)))+INDEX(lookup!$D$4:$D$363,MATCH(G14,lookup!$B$4:$B$363))</f>
        <v>0.10099161644379451</v>
      </c>
      <c r="I14" s="2">
        <f>SQRT($B$1*$I$1/1.49/H14^(2/3))</f>
        <v>0.26092944972671628</v>
      </c>
      <c r="J14" s="1">
        <f t="shared" si="2"/>
        <v>0.35</v>
      </c>
      <c r="K14" s="1">
        <v>10</v>
      </c>
      <c r="L14" s="1">
        <v>15</v>
      </c>
      <c r="M14" s="1">
        <v>263.87</v>
      </c>
      <c r="N14" s="2">
        <f>MIN(P9,P13-0.05)</f>
        <v>2.937708333333334</v>
      </c>
      <c r="O14" s="2"/>
      <c r="P14" s="2">
        <f t="shared" si="0"/>
        <v>2.0141633333333342</v>
      </c>
      <c r="Q14" s="2"/>
    </row>
    <row r="15" spans="1:17" x14ac:dyDescent="0.25">
      <c r="A15" s="6">
        <v>11</v>
      </c>
      <c r="B15" s="6">
        <v>12</v>
      </c>
      <c r="D15" s="6">
        <f t="shared" si="4"/>
        <v>3600</v>
      </c>
      <c r="E15" s="8">
        <f t="shared" si="1"/>
        <v>5.5833333333333334E-3</v>
      </c>
      <c r="F15" s="8">
        <f>E15*$G$1</f>
        <v>1.6750000000000001E-2</v>
      </c>
      <c r="G15" s="8">
        <f>F15/$I$1</f>
        <v>8.3750000000000005E-3</v>
      </c>
      <c r="H15" s="8">
        <f>(INDEX(lookup!$D$4:$D$363,(MATCH(G15,lookup!$B$4:$B$363)+1))-INDEX(lookup!$D$4:$D$363,MATCH(G15,lookup!$B$4:$B$363)))/(INDEX(lookup!$B$4:$B$363,(MATCH(G15,lookup!$B$4:$B$363)+1))-INDEX(lookup!$B$4:$B$363,MATCH(G15,lookup!$B$4:$B$363)))*(G15-INDEX(lookup!$B$4:$B$363,MATCH(G15,lookup!$B$4:$B$363)))+INDEX(lookup!$D$4:$D$363,MATCH(G15,lookup!$B$4:$B$363))</f>
        <v>2.5562795535712331E-2</v>
      </c>
      <c r="I15" s="9">
        <f>SQRT($B$1*$I$1/1.49/H15^(2/3))</f>
        <v>0.41249189929414459</v>
      </c>
      <c r="J15" s="6">
        <f t="shared" si="2"/>
        <v>0.41</v>
      </c>
      <c r="K15" s="6">
        <v>11</v>
      </c>
      <c r="L15" s="6">
        <v>12</v>
      </c>
      <c r="M15" s="6">
        <v>350</v>
      </c>
      <c r="N15" s="9">
        <f>O15-3-8/12</f>
        <v>7.833333333333333</v>
      </c>
      <c r="O15" s="9">
        <v>11.5</v>
      </c>
      <c r="P15" s="9">
        <f t="shared" si="0"/>
        <v>6.3983333333333334</v>
      </c>
      <c r="Q15" s="9"/>
    </row>
    <row r="16" spans="1:17" x14ac:dyDescent="0.25">
      <c r="A16" s="6">
        <v>12</v>
      </c>
      <c r="B16" s="6">
        <v>8</v>
      </c>
      <c r="D16" s="6">
        <f>B16*$L$1*$D$1+D15</f>
        <v>6000</v>
      </c>
      <c r="E16" s="8">
        <f t="shared" si="1"/>
        <v>9.3055555555555548E-3</v>
      </c>
      <c r="F16" s="8">
        <f>E16*$G$1</f>
        <v>2.7916666666666666E-2</v>
      </c>
      <c r="G16" s="8">
        <f>F16/$I$1</f>
        <v>1.3958333333333333E-2</v>
      </c>
      <c r="H16" s="8">
        <f>(INDEX(lookup!$D$4:$D$363,(MATCH(G16,lookup!$B$4:$B$363)+1))-INDEX(lookup!$D$4:$D$363,MATCH(G16,lookup!$B$4:$B$363)))/(INDEX(lookup!$B$4:$B$363,(MATCH(G16,lookup!$B$4:$B$363)+1))-INDEX(lookup!$B$4:$B$363,MATCH(G16,lookup!$B$4:$B$363)))*(G16-INDEX(lookup!$B$4:$B$363,MATCH(G16,lookup!$B$4:$B$363)))+INDEX(lookup!$D$4:$D$363,MATCH(G16,lookup!$B$4:$B$363))</f>
        <v>3.5689435368793793E-2</v>
      </c>
      <c r="I16" s="9">
        <f>SQRT($B$1*$I$1/1.49/H16^(2/3))</f>
        <v>0.36906680101010975</v>
      </c>
      <c r="J16" s="6">
        <f t="shared" si="2"/>
        <v>0.37</v>
      </c>
      <c r="K16" s="6">
        <v>12</v>
      </c>
      <c r="L16" s="6">
        <v>13</v>
      </c>
      <c r="M16" s="6">
        <v>370</v>
      </c>
      <c r="N16" s="9">
        <f>P15</f>
        <v>6.3983333333333334</v>
      </c>
      <c r="O16" s="9"/>
      <c r="P16" s="9">
        <f t="shared" ref="P16:P18" si="6">N16-J16/100*M16</f>
        <v>5.0293333333333337</v>
      </c>
      <c r="Q16" s="9"/>
    </row>
    <row r="17" spans="1:17" x14ac:dyDescent="0.25">
      <c r="A17" s="6">
        <v>13</v>
      </c>
      <c r="B17" s="6">
        <v>12</v>
      </c>
      <c r="D17" s="6">
        <f t="shared" ref="D17:D18" si="7">B17*$L$1*$D$1+D16</f>
        <v>9600</v>
      </c>
      <c r="E17" s="8">
        <f t="shared" si="1"/>
        <v>1.4888888888888891E-2</v>
      </c>
      <c r="F17" s="8">
        <f>E17*$G$1</f>
        <v>4.4666666666666674E-2</v>
      </c>
      <c r="G17" s="8">
        <f>F17/$I$1</f>
        <v>2.2333333333333337E-2</v>
      </c>
      <c r="H17" s="8">
        <f>(INDEX(lookup!$D$4:$D$363,(MATCH(G17,lookup!$B$4:$B$363)+1))-INDEX(lookup!$D$4:$D$363,MATCH(G17,lookup!$B$4:$B$363)))/(INDEX(lookup!$B$4:$B$363,(MATCH(G17,lookup!$B$4:$B$363)+1))-INDEX(lookup!$B$4:$B$363,MATCH(G17,lookup!$B$4:$B$363)))*(G17-INDEX(lookup!$B$4:$B$363,MATCH(G17,lookup!$B$4:$B$363)))+INDEX(lookup!$D$4:$D$363,MATCH(G17,lookup!$B$4:$B$363))</f>
        <v>4.8382799766066499E-2</v>
      </c>
      <c r="I17" s="9">
        <f>SQRT($B$1*$I$1/1.49/H17^(2/3))</f>
        <v>0.33346828873290557</v>
      </c>
      <c r="J17" s="6">
        <f t="shared" si="2"/>
        <v>0.35</v>
      </c>
      <c r="K17" s="6">
        <v>13</v>
      </c>
      <c r="L17" s="6">
        <v>14</v>
      </c>
      <c r="M17" s="6">
        <v>360</v>
      </c>
      <c r="N17" s="9">
        <f>P16</f>
        <v>5.0293333333333337</v>
      </c>
      <c r="O17" s="9"/>
      <c r="P17" s="9">
        <f t="shared" si="6"/>
        <v>3.7693333333333339</v>
      </c>
      <c r="Q17" s="9"/>
    </row>
    <row r="18" spans="1:17" x14ac:dyDescent="0.25">
      <c r="A18" s="6">
        <v>14</v>
      </c>
      <c r="B18" s="6">
        <v>8</v>
      </c>
      <c r="D18" s="6">
        <f t="shared" si="7"/>
        <v>12000</v>
      </c>
      <c r="E18" s="8">
        <f t="shared" si="1"/>
        <v>1.861111111111111E-2</v>
      </c>
      <c r="F18" s="8">
        <f>E18*$G$1</f>
        <v>5.5833333333333332E-2</v>
      </c>
      <c r="G18" s="8">
        <f>F18/$I$1</f>
        <v>2.7916666666666666E-2</v>
      </c>
      <c r="H18" s="8">
        <f>(INDEX(lookup!$D$4:$D$363,(MATCH(G18,lookup!$B$4:$B$363)+1))-INDEX(lookup!$D$4:$D$363,MATCH(G18,lookup!$B$4:$B$363)))/(INDEX(lookup!$B$4:$B$363,(MATCH(G18,lookup!$B$4:$B$363)+1))-INDEX(lookup!$B$4:$B$363,MATCH(G18,lookup!$B$4:$B$363)))*(G18-INDEX(lookup!$B$4:$B$363,MATCH(G18,lookup!$B$4:$B$363)))+INDEX(lookup!$D$4:$D$363,MATCH(G18,lookup!$B$4:$B$363))</f>
        <v>5.5833141391206181E-2</v>
      </c>
      <c r="I18" s="9">
        <f>SQRT($B$1*$I$1/1.49/H18^(2/3))</f>
        <v>0.31792219750503187</v>
      </c>
      <c r="J18" s="6">
        <f t="shared" si="2"/>
        <v>0.35</v>
      </c>
      <c r="K18" s="6">
        <v>14</v>
      </c>
      <c r="L18" s="6">
        <v>15</v>
      </c>
      <c r="M18" s="6">
        <v>376.75</v>
      </c>
      <c r="N18" s="9">
        <f>P17</f>
        <v>3.7693333333333339</v>
      </c>
      <c r="O18" s="9"/>
      <c r="P18" s="9">
        <f t="shared" si="6"/>
        <v>2.4507083333333339</v>
      </c>
      <c r="Q18" s="9"/>
    </row>
    <row r="19" spans="1:17" x14ac:dyDescent="0.25">
      <c r="A19" s="3">
        <v>15</v>
      </c>
      <c r="B19" s="3">
        <v>2</v>
      </c>
      <c r="C19" s="3"/>
      <c r="D19" s="3">
        <f>B19*$L$1*$D$1+D18+D14</f>
        <v>43553</v>
      </c>
      <c r="E19" s="17">
        <f t="shared" si="1"/>
        <v>6.7547476851851862E-2</v>
      </c>
      <c r="F19" s="17">
        <f>E19*$G$1</f>
        <v>0.20264243055555559</v>
      </c>
      <c r="G19" s="17">
        <f>F19/$I$1</f>
        <v>0.10132121527777779</v>
      </c>
      <c r="H19" s="17">
        <f>(INDEX(lookup!$D$4:$D$363,(MATCH(G19,lookup!$B$4:$B$363)+1))-INDEX(lookup!$D$4:$D$363,MATCH(G19,lookup!$B$4:$B$363)))/(INDEX(lookup!$B$4:$B$363,(MATCH(G19,lookup!$B$4:$B$363)+1))-INDEX(lookup!$B$4:$B$363,MATCH(G19,lookup!$B$4:$B$363)))*(G19-INDEX(lookup!$B$4:$B$363,MATCH(G19,lookup!$B$4:$B$363)))+INDEX(lookup!$D$4:$D$363,MATCH(G19,lookup!$B$4:$B$363))</f>
        <v>0.12373662987317287</v>
      </c>
      <c r="I19" s="18">
        <f>SQRT($B$1*$I$1/1.49/H19^(2/3))</f>
        <v>0.24384776446705608</v>
      </c>
      <c r="J19" s="3">
        <f t="shared" si="2"/>
        <v>0.35</v>
      </c>
      <c r="K19" s="3">
        <v>15</v>
      </c>
      <c r="L19" s="3" t="s">
        <v>32</v>
      </c>
      <c r="M19" s="3">
        <v>198.31</v>
      </c>
      <c r="N19" s="18">
        <f>MIN(P14,P18-0.05)</f>
        <v>2.0141633333333342</v>
      </c>
      <c r="O19" s="18"/>
      <c r="P19" s="18">
        <f>N19-J19/100*M19</f>
        <v>1.3200783333333344</v>
      </c>
      <c r="Q19" s="18">
        <v>11.5</v>
      </c>
    </row>
    <row r="20" spans="1:17" x14ac:dyDescent="0.25">
      <c r="A20" s="6">
        <v>17</v>
      </c>
      <c r="B20" s="6">
        <v>1</v>
      </c>
      <c r="D20" s="6">
        <f t="shared" si="4"/>
        <v>300</v>
      </c>
      <c r="E20" s="8">
        <f t="shared" si="1"/>
        <v>4.6527777777777784E-4</v>
      </c>
      <c r="F20" s="8">
        <f>E20*$G$1</f>
        <v>1.3958333333333336E-3</v>
      </c>
      <c r="G20" s="8">
        <f>F20/$I$1</f>
        <v>6.9791666666666678E-4</v>
      </c>
      <c r="H20" s="8">
        <f>(INDEX(lookup!$D$4:$D$363,(MATCH(G20,lookup!$B$4:$B$363)+1))-INDEX(lookup!$D$4:$D$363,MATCH(G20,lookup!$B$4:$B$363)))/(INDEX(lookup!$B$4:$B$363,(MATCH(G20,lookup!$B$4:$B$363)+1))-INDEX(lookup!$B$4:$B$363,MATCH(G20,lookup!$B$4:$B$363)))*(G20-INDEX(lookup!$B$4:$B$363,MATCH(G20,lookup!$B$4:$B$363)))+INDEX(lookup!$D$4:$D$363,MATCH(G20,lookup!$B$4:$B$363))</f>
        <v>4.9401154864912571E-3</v>
      </c>
      <c r="I20" s="9">
        <f>SQRT($B$1*$I$1/1.49/H20^(2/3))</f>
        <v>0.71346472496759528</v>
      </c>
      <c r="J20" s="6">
        <f t="shared" si="2"/>
        <v>0.71</v>
      </c>
      <c r="K20" s="6">
        <v>17</v>
      </c>
      <c r="L20" s="6">
        <v>5</v>
      </c>
      <c r="M20" s="6">
        <v>140</v>
      </c>
      <c r="N20" s="9">
        <f>O20-3-8/12</f>
        <v>9.1933333333333334</v>
      </c>
      <c r="O20" s="9">
        <v>12.86</v>
      </c>
      <c r="P20" s="9">
        <f>N20-J20/100*M20</f>
        <v>8.1993333333333336</v>
      </c>
      <c r="Q20" s="9"/>
    </row>
    <row r="21" spans="1:17" s="10" customFormat="1" x14ac:dyDescent="0.25">
      <c r="A21" s="10">
        <v>18</v>
      </c>
      <c r="B21" s="10">
        <v>2</v>
      </c>
      <c r="C21" s="10">
        <f>ROUND(16360/G1,0)</f>
        <v>5453</v>
      </c>
      <c r="D21" s="10">
        <f>B21*$L$1*$D$1+C21</f>
        <v>6053</v>
      </c>
      <c r="E21" s="5">
        <f t="shared" ref="E21" si="8">D21*0.134/86400</f>
        <v>9.3877546296296313E-3</v>
      </c>
      <c r="F21" s="5">
        <f>E21*$G$1</f>
        <v>2.8163263888888894E-2</v>
      </c>
      <c r="G21" s="5">
        <f>F21/$I$1</f>
        <v>1.4081631944444447E-2</v>
      </c>
      <c r="H21" s="5">
        <f>(INDEX(lookup!$D$4:$D$363,(MATCH(G21,lookup!$B$4:$B$363)+1))-INDEX(lookup!$D$4:$D$363,MATCH(G21,lookup!$B$4:$B$363)))/(INDEX(lookup!$B$4:$B$363,(MATCH(G21,lookup!$B$4:$B$363)+1))-INDEX(lookup!$B$4:$B$363,MATCH(G21,lookup!$B$4:$B$363)))*(G21-INDEX(lookup!$B$4:$B$363,MATCH(G21,lookup!$B$4:$B$363)))+INDEX(lookup!$D$4:$D$363,MATCH(G21,lookup!$B$4:$B$363))</f>
        <v>3.5893656931143804E-2</v>
      </c>
      <c r="I21" s="11">
        <f>SQRT($B$1*$I$1/1.49/H21^(2/3))</f>
        <v>0.36836551835271469</v>
      </c>
      <c r="J21" s="10">
        <f t="shared" ref="J21" si="9">MAX(ROUND(I21,2),0.35)</f>
        <v>0.37</v>
      </c>
      <c r="K21" s="10">
        <v>18</v>
      </c>
      <c r="L21" s="10">
        <v>5</v>
      </c>
      <c r="N21" s="11"/>
      <c r="O21" s="11"/>
      <c r="P21" s="11"/>
      <c r="Q21" s="11"/>
    </row>
    <row r="22" spans="1:17" s="10" customFormat="1" x14ac:dyDescent="0.25">
      <c r="A22" s="14">
        <v>16</v>
      </c>
      <c r="B22" s="14">
        <v>2</v>
      </c>
      <c r="C22" s="14"/>
      <c r="D22" s="14">
        <f t="shared" si="4"/>
        <v>600</v>
      </c>
      <c r="E22" s="15">
        <f t="shared" si="1"/>
        <v>9.3055555555555567E-4</v>
      </c>
      <c r="F22" s="15">
        <f>E22*$G$1</f>
        <v>2.7916666666666671E-3</v>
      </c>
      <c r="G22" s="15">
        <f>F22/$I$1</f>
        <v>1.3958333333333336E-3</v>
      </c>
      <c r="H22" s="15">
        <f>(INDEX(lookup!$D$4:$D$363,(MATCH(G22,lookup!$B$4:$B$363)+1))-INDEX(lookup!$D$4:$D$363,MATCH(G22,lookup!$B$4:$B$363)))/(INDEX(lookup!$B$4:$B$363,(MATCH(G22,lookup!$B$4:$B$363)+1))-INDEX(lookup!$B$4:$B$363,MATCH(G22,lookup!$B$4:$B$363)))*(G22-INDEX(lookup!$B$4:$B$363,MATCH(G22,lookup!$B$4:$B$363)))+INDEX(lookup!$D$4:$D$363,MATCH(G22,lookup!$B$4:$B$363))</f>
        <v>7.8287416659863461E-3</v>
      </c>
      <c r="I22" s="16">
        <f>SQRT($B$1*$I$1/1.49/H22^(2/3))</f>
        <v>0.61195696969210611</v>
      </c>
      <c r="J22" s="14">
        <f t="shared" si="2"/>
        <v>0.61</v>
      </c>
      <c r="K22" s="14">
        <v>16</v>
      </c>
      <c r="L22" s="14" t="s">
        <v>31</v>
      </c>
      <c r="M22" s="14"/>
      <c r="N22" s="16"/>
      <c r="O22" s="16"/>
      <c r="P22" s="16"/>
      <c r="Q22" s="16"/>
    </row>
    <row r="23" spans="1:17" s="12" customFormat="1" x14ac:dyDescent="0.25">
      <c r="D23" s="6"/>
      <c r="N23" s="13"/>
      <c r="O23" s="13"/>
      <c r="P23" s="13"/>
      <c r="Q23" s="13"/>
    </row>
    <row r="25" spans="1:17" x14ac:dyDescent="0.25">
      <c r="A25" s="6" t="s">
        <v>39</v>
      </c>
    </row>
    <row r="26" spans="1:17" x14ac:dyDescent="0.25">
      <c r="A26" s="6" t="s">
        <v>40</v>
      </c>
    </row>
    <row r="27" spans="1:17" x14ac:dyDescent="0.25">
      <c r="A27" s="6" t="s">
        <v>41</v>
      </c>
    </row>
    <row r="28" spans="1:17" x14ac:dyDescent="0.25">
      <c r="A28" s="6" t="s">
        <v>42</v>
      </c>
    </row>
  </sheetData>
  <mergeCells count="3">
    <mergeCell ref="D3:E3"/>
    <mergeCell ref="N2:O2"/>
    <mergeCell ref="P2:Q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4"/>
  <sheetViews>
    <sheetView topLeftCell="A250" workbookViewId="0"/>
  </sheetViews>
  <sheetFormatPr defaultRowHeight="15" x14ac:dyDescent="0.25"/>
  <sheetData>
    <row r="1" spans="1:4" x14ac:dyDescent="0.25">
      <c r="A1" t="s">
        <v>7</v>
      </c>
      <c r="B1">
        <v>8</v>
      </c>
      <c r="C1" t="s">
        <v>8</v>
      </c>
    </row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 t="s">
        <v>4</v>
      </c>
      <c r="B3" t="s">
        <v>5</v>
      </c>
      <c r="C3" t="s">
        <v>6</v>
      </c>
      <c r="D3" t="s">
        <v>6</v>
      </c>
    </row>
    <row r="4" spans="1:4" x14ac:dyDescent="0.25">
      <c r="A4">
        <v>1</v>
      </c>
      <c r="B4">
        <f t="shared" ref="B4:B35" si="0">(RADIANS(A4)-SIN(RADIANS(A4)))*($B$1/12)^2/8</f>
        <v>4.9226814432434508E-8</v>
      </c>
      <c r="C4">
        <f t="shared" ref="C4:C35" si="1">$B$1/24*RADIANS(A4)</f>
        <v>5.8177641733144318E-3</v>
      </c>
      <c r="D4">
        <f t="shared" ref="D4:D67" si="2">B4/C4</f>
        <v>8.4614661175565591E-6</v>
      </c>
    </row>
    <row r="5" spans="1:4" x14ac:dyDescent="0.25">
      <c r="A5">
        <v>2</v>
      </c>
      <c r="B5">
        <f t="shared" si="0"/>
        <v>3.937965214234309E-7</v>
      </c>
      <c r="C5">
        <f t="shared" si="1"/>
        <v>1.1635528346628864E-2</v>
      </c>
      <c r="D5">
        <f t="shared" si="2"/>
        <v>3.3844317996743544E-5</v>
      </c>
    </row>
    <row r="6" spans="1:4" x14ac:dyDescent="0.25">
      <c r="A6">
        <v>3</v>
      </c>
      <c r="B6">
        <f t="shared" si="0"/>
        <v>1.3289620492252919E-6</v>
      </c>
      <c r="C6">
        <f t="shared" si="1"/>
        <v>1.7453292519943295E-2</v>
      </c>
      <c r="D6">
        <f t="shared" si="2"/>
        <v>7.6143916553666384E-5</v>
      </c>
    </row>
    <row r="7" spans="1:4" x14ac:dyDescent="0.25">
      <c r="A7">
        <v>4</v>
      </c>
      <c r="B7">
        <f t="shared" si="0"/>
        <v>3.1497964248821921E-6</v>
      </c>
      <c r="C7">
        <f t="shared" si="1"/>
        <v>2.3271056693257727E-2</v>
      </c>
      <c r="D7">
        <f t="shared" si="2"/>
        <v>1.3535253110335879E-4</v>
      </c>
    </row>
    <row r="8" spans="1:4" x14ac:dyDescent="0.25">
      <c r="A8">
        <v>5</v>
      </c>
      <c r="B8">
        <f t="shared" si="0"/>
        <v>6.151102892128224E-6</v>
      </c>
      <c r="C8">
        <f t="shared" si="1"/>
        <v>2.9088820866572156E-2</v>
      </c>
      <c r="D8">
        <f t="shared" si="2"/>
        <v>2.1145934104179707E-4</v>
      </c>
    </row>
    <row r="9" spans="1:4" x14ac:dyDescent="0.25">
      <c r="A9">
        <v>6</v>
      </c>
      <c r="B9">
        <f t="shared" si="0"/>
        <v>1.0627325111461607E-5</v>
      </c>
      <c r="C9">
        <f t="shared" si="1"/>
        <v>3.4906585039886591E-2</v>
      </c>
      <c r="D9">
        <f t="shared" si="2"/>
        <v>3.0445043820007361E-4</v>
      </c>
    </row>
    <row r="10" spans="1:4" x14ac:dyDescent="0.25">
      <c r="A10">
        <v>7</v>
      </c>
      <c r="B10">
        <f t="shared" si="0"/>
        <v>1.6872457469755315E-5</v>
      </c>
      <c r="C10">
        <f t="shared" si="1"/>
        <v>4.0724349213201019E-2</v>
      </c>
      <c r="D10">
        <f t="shared" si="2"/>
        <v>4.1430882987041122E-4</v>
      </c>
    </row>
    <row r="11" spans="1:4" x14ac:dyDescent="0.25">
      <c r="A11">
        <v>8</v>
      </c>
      <c r="B11">
        <f t="shared" si="0"/>
        <v>2.5179955526718107E-5</v>
      </c>
      <c r="C11">
        <f t="shared" si="1"/>
        <v>4.6542113386515455E-2</v>
      </c>
      <c r="D11">
        <f t="shared" si="2"/>
        <v>5.4101444250302221E-4</v>
      </c>
    </row>
    <row r="12" spans="1:4" x14ac:dyDescent="0.25">
      <c r="A12">
        <v>9</v>
      </c>
      <c r="B12">
        <f t="shared" si="0"/>
        <v>3.5842646625488153E-5</v>
      </c>
      <c r="C12">
        <f t="shared" si="1"/>
        <v>5.2359877559829883E-2</v>
      </c>
      <c r="D12">
        <f t="shared" si="2"/>
        <v>6.8454412607309785E-4</v>
      </c>
    </row>
    <row r="13" spans="1:4" x14ac:dyDescent="0.25">
      <c r="A13">
        <v>10</v>
      </c>
      <c r="B13">
        <f t="shared" si="0"/>
        <v>4.9152640694589809E-5</v>
      </c>
      <c r="C13">
        <f t="shared" si="1"/>
        <v>5.8177641733144311E-2</v>
      </c>
      <c r="D13">
        <f t="shared" si="2"/>
        <v>8.4487165911689265E-4</v>
      </c>
    </row>
    <row r="14" spans="1:4" x14ac:dyDescent="0.25">
      <c r="A14">
        <v>11</v>
      </c>
      <c r="B14">
        <f t="shared" si="0"/>
        <v>6.5401241268413078E-5</v>
      </c>
      <c r="C14">
        <f t="shared" si="1"/>
        <v>6.3995405906458747E-2</v>
      </c>
      <c r="D14">
        <f t="shared" si="2"/>
        <v>1.0219677544355172E-3</v>
      </c>
    </row>
    <row r="15" spans="1:4" x14ac:dyDescent="0.25">
      <c r="A15">
        <v>12</v>
      </c>
      <c r="B15">
        <f t="shared" si="0"/>
        <v>8.4878856753345389E-5</v>
      </c>
      <c r="C15">
        <f t="shared" si="1"/>
        <v>6.9813170079773182E-2</v>
      </c>
      <c r="D15">
        <f t="shared" si="2"/>
        <v>1.215800065465544E-3</v>
      </c>
    </row>
    <row r="16" spans="1:4" x14ac:dyDescent="0.25">
      <c r="A16">
        <v>13</v>
      </c>
      <c r="B16">
        <f t="shared" si="0"/>
        <v>1.0787491196654711E-4</v>
      </c>
      <c r="C16">
        <f t="shared" si="1"/>
        <v>7.5630934253087617E-2</v>
      </c>
      <c r="D16">
        <f t="shared" si="2"/>
        <v>1.4263331933142573E-3</v>
      </c>
    </row>
    <row r="17" spans="1:4" x14ac:dyDescent="0.25">
      <c r="A17">
        <v>14</v>
      </c>
      <c r="B17">
        <f t="shared" si="0"/>
        <v>1.346777599743563E-4</v>
      </c>
      <c r="C17">
        <f t="shared" si="1"/>
        <v>8.1448698426402039E-2</v>
      </c>
      <c r="D17">
        <f t="shared" si="2"/>
        <v>1.6535286944585447E-3</v>
      </c>
    </row>
    <row r="18" spans="1:4" x14ac:dyDescent="0.25">
      <c r="A18">
        <v>15</v>
      </c>
      <c r="B18">
        <f t="shared" si="0"/>
        <v>1.6557459425714822E-4</v>
      </c>
      <c r="C18">
        <f t="shared" si="1"/>
        <v>8.726646259971646E-2</v>
      </c>
      <c r="D18">
        <f t="shared" si="2"/>
        <v>1.8973450891051266E-3</v>
      </c>
    </row>
    <row r="19" spans="1:4" x14ac:dyDescent="0.25">
      <c r="A19">
        <v>16</v>
      </c>
      <c r="B19">
        <f t="shared" si="0"/>
        <v>2.0085136122742023E-4</v>
      </c>
      <c r="C19">
        <f t="shared" si="1"/>
        <v>9.3084226773030909E-2</v>
      </c>
      <c r="D19">
        <f t="shared" si="2"/>
        <v>2.1577378702103854E-3</v>
      </c>
    </row>
    <row r="20" spans="1:4" x14ac:dyDescent="0.25">
      <c r="A20">
        <v>17</v>
      </c>
      <c r="B20">
        <f t="shared" si="0"/>
        <v>2.4079267312773767E-4</v>
      </c>
      <c r="C20">
        <f t="shared" si="1"/>
        <v>9.8901990946345344E-2</v>
      </c>
      <c r="D20">
        <f t="shared" si="2"/>
        <v>2.4346595131575104E-3</v>
      </c>
    </row>
    <row r="21" spans="1:4" x14ac:dyDescent="0.25">
      <c r="A21">
        <v>18</v>
      </c>
      <c r="B21">
        <f t="shared" si="0"/>
        <v>2.8568172133510642E-4</v>
      </c>
      <c r="C21">
        <f t="shared" si="1"/>
        <v>0.10471975511965977</v>
      </c>
      <c r="D21">
        <f t="shared" si="2"/>
        <v>2.7280594860890142E-3</v>
      </c>
    </row>
    <row r="22" spans="1:4" x14ac:dyDescent="0.25">
      <c r="A22">
        <v>19</v>
      </c>
      <c r="B22">
        <f t="shared" si="0"/>
        <v>3.3580019009810726E-4</v>
      </c>
      <c r="C22">
        <f t="shared" si="1"/>
        <v>0.1105375192929742</v>
      </c>
      <c r="D22">
        <f t="shared" si="2"/>
        <v>3.0378842608914133E-3</v>
      </c>
    </row>
    <row r="23" spans="1:4" x14ac:dyDescent="0.25">
      <c r="A23">
        <v>20</v>
      </c>
      <c r="B23">
        <f t="shared" si="0"/>
        <v>3.9142817073317682E-4</v>
      </c>
      <c r="C23">
        <f t="shared" si="1"/>
        <v>0.11635528346628862</v>
      </c>
      <c r="D23">
        <f t="shared" si="2"/>
        <v>3.3640773248305865E-3</v>
      </c>
    </row>
    <row r="24" spans="1:4" x14ac:dyDescent="0.25">
      <c r="A24">
        <v>21</v>
      </c>
      <c r="B24">
        <f t="shared" si="0"/>
        <v>4.5284407630605261E-4</v>
      </c>
      <c r="C24">
        <f t="shared" si="1"/>
        <v>0.12217304763960307</v>
      </c>
      <c r="D24">
        <f t="shared" si="2"/>
        <v>3.7065791928338593E-3</v>
      </c>
    </row>
    <row r="25" spans="1:4" x14ac:dyDescent="0.25">
      <c r="A25">
        <v>22</v>
      </c>
      <c r="B25">
        <f t="shared" si="0"/>
        <v>5.2032455682447028E-4</v>
      </c>
      <c r="C25">
        <f t="shared" si="1"/>
        <v>0.12799081181291749</v>
      </c>
      <c r="D25">
        <f t="shared" si="2"/>
        <v>4.0653274204168807E-3</v>
      </c>
    </row>
    <row r="26" spans="1:4" x14ac:dyDescent="0.25">
      <c r="A26">
        <v>23</v>
      </c>
      <c r="B26">
        <f t="shared" si="0"/>
        <v>5.9414441496789046E-4</v>
      </c>
      <c r="C26">
        <f t="shared" si="1"/>
        <v>0.13380857598623191</v>
      </c>
      <c r="D26">
        <f t="shared" si="2"/>
        <v>4.4402566172516795E-3</v>
      </c>
    </row>
    <row r="27" spans="1:4" x14ac:dyDescent="0.25">
      <c r="A27">
        <v>24</v>
      </c>
      <c r="B27">
        <f t="shared" si="0"/>
        <v>6.7457652237993941E-4</v>
      </c>
      <c r="C27">
        <f t="shared" si="1"/>
        <v>0.13962634015954636</v>
      </c>
      <c r="D27">
        <f t="shared" si="2"/>
        <v>4.8312984613728561E-3</v>
      </c>
    </row>
    <row r="28" spans="1:4" x14ac:dyDescent="0.25">
      <c r="A28">
        <v>25</v>
      </c>
      <c r="B28">
        <f t="shared" si="0"/>
        <v>7.6189173654905233E-4</v>
      </c>
      <c r="C28">
        <f t="shared" si="1"/>
        <v>0.14544410433286079</v>
      </c>
      <c r="D28">
        <f t="shared" si="2"/>
        <v>5.2383817140184688E-3</v>
      </c>
    </row>
    <row r="29" spans="1:4" x14ac:dyDescent="0.25">
      <c r="A29">
        <v>26</v>
      </c>
      <c r="B29">
        <f t="shared" si="0"/>
        <v>8.563588183026832E-4</v>
      </c>
      <c r="C29">
        <f t="shared" si="1"/>
        <v>0.15126186850617523</v>
      </c>
      <c r="D29">
        <f t="shared" si="2"/>
        <v>5.6614322351024151E-3</v>
      </c>
    </row>
    <row r="30" spans="1:4" x14ac:dyDescent="0.25">
      <c r="A30">
        <v>27</v>
      </c>
      <c r="B30">
        <f t="shared" si="0"/>
        <v>9.5824434994012323E-4</v>
      </c>
      <c r="C30">
        <f t="shared" si="1"/>
        <v>0.15707963267948966</v>
      </c>
      <c r="D30">
        <f t="shared" si="2"/>
        <v>6.1003729993140228E-3</v>
      </c>
    </row>
    <row r="31" spans="1:4" x14ac:dyDescent="0.25">
      <c r="A31">
        <v>28</v>
      </c>
      <c r="B31">
        <f t="shared" si="0"/>
        <v>1.0678126540289712E-3</v>
      </c>
      <c r="C31">
        <f t="shared" si="1"/>
        <v>0.16289739685280408</v>
      </c>
      <c r="D31">
        <f t="shared" si="2"/>
        <v>6.5551241128417705E-3</v>
      </c>
    </row>
    <row r="32" spans="1:4" x14ac:dyDescent="0.25">
      <c r="A32">
        <v>29</v>
      </c>
      <c r="B32">
        <f t="shared" si="0"/>
        <v>1.1853257128899193E-3</v>
      </c>
      <c r="C32">
        <f t="shared" si="1"/>
        <v>0.16871516102611853</v>
      </c>
      <c r="D32">
        <f t="shared" si="2"/>
        <v>7.0256028307166827E-3</v>
      </c>
    </row>
    <row r="33" spans="1:4" x14ac:dyDescent="0.25">
      <c r="A33">
        <v>30</v>
      </c>
      <c r="B33">
        <f t="shared" si="0"/>
        <v>1.3110430887943816E-3</v>
      </c>
      <c r="C33">
        <f t="shared" si="1"/>
        <v>0.17453292519943292</v>
      </c>
      <c r="D33">
        <f t="shared" si="2"/>
        <v>7.5117235747713309E-3</v>
      </c>
    </row>
    <row r="34" spans="1:4" x14ac:dyDescent="0.25">
      <c r="A34">
        <v>31</v>
      </c>
      <c r="B34">
        <f t="shared" si="0"/>
        <v>1.4452218448993321E-3</v>
      </c>
      <c r="C34">
        <f t="shared" si="1"/>
        <v>0.18035068937274737</v>
      </c>
      <c r="D34">
        <f t="shared" si="2"/>
        <v>8.0133979522105346E-3</v>
      </c>
    </row>
    <row r="35" spans="1:4" x14ac:dyDescent="0.25">
      <c r="A35">
        <v>32</v>
      </c>
      <c r="B35">
        <f t="shared" si="0"/>
        <v>1.5881164669433641E-3</v>
      </c>
      <c r="C35">
        <f t="shared" si="1"/>
        <v>0.18616845354606182</v>
      </c>
      <c r="D35">
        <f t="shared" si="2"/>
        <v>8.5305347747889632E-3</v>
      </c>
    </row>
    <row r="36" spans="1:4" x14ac:dyDescent="0.25">
      <c r="A36">
        <v>33</v>
      </c>
      <c r="B36">
        <f t="shared" ref="B36:B67" si="3">(RADIANS(A36)-SIN(RADIANS(A36)))*($B$1/12)^2/8</f>
        <v>1.7399787857278715E-3</v>
      </c>
      <c r="C36">
        <f t="shared" ref="C36:C67" si="4">$B$1/24*RADIANS(A36)</f>
        <v>0.19198621771937624</v>
      </c>
      <c r="D36">
        <f t="shared" si="2"/>
        <v>9.0630400785913501E-3</v>
      </c>
    </row>
    <row r="37" spans="1:4" x14ac:dyDescent="0.25">
      <c r="A37">
        <v>34</v>
      </c>
      <c r="B37">
        <f t="shared" si="3"/>
        <v>1.901057900406955E-3</v>
      </c>
      <c r="C37">
        <f t="shared" si="4"/>
        <v>0.19780398189269069</v>
      </c>
      <c r="D37">
        <f t="shared" si="2"/>
        <v>9.610817144410597E-3</v>
      </c>
    </row>
    <row r="38" spans="1:4" x14ac:dyDescent="0.25">
      <c r="A38">
        <v>35</v>
      </c>
      <c r="B38">
        <f t="shared" si="3"/>
        <v>2.071600102609403E-3</v>
      </c>
      <c r="C38">
        <f t="shared" si="4"/>
        <v>0.20362174606600508</v>
      </c>
      <c r="D38">
        <f t="shared" si="2"/>
        <v>1.0173766518718893E-2</v>
      </c>
    </row>
    <row r="39" spans="1:4" x14ac:dyDescent="0.25">
      <c r="A39">
        <v>36</v>
      </c>
      <c r="B39">
        <f t="shared" si="3"/>
        <v>2.2518488014158602E-3</v>
      </c>
      <c r="C39">
        <f t="shared" si="4"/>
        <v>0.20943951023931953</v>
      </c>
      <c r="D39">
        <f t="shared" si="2"/>
        <v>1.0751786035226819E-2</v>
      </c>
    </row>
    <row r="40" spans="1:4" x14ac:dyDescent="0.25">
      <c r="A40">
        <v>37</v>
      </c>
      <c r="B40">
        <f t="shared" si="3"/>
        <v>2.442044449214093E-3</v>
      </c>
      <c r="C40">
        <f t="shared" si="4"/>
        <v>0.21525727441263398</v>
      </c>
      <c r="D40">
        <f t="shared" si="2"/>
        <v>1.1344770837025722E-2</v>
      </c>
    </row>
    <row r="41" spans="1:4" x14ac:dyDescent="0.25">
      <c r="A41">
        <v>38</v>
      </c>
      <c r="B41">
        <f t="shared" si="3"/>
        <v>2.6424244684548318E-3</v>
      </c>
      <c r="C41">
        <f t="shared" si="4"/>
        <v>0.2210750385859484</v>
      </c>
      <c r="D41">
        <f t="shared" si="2"/>
        <v>1.195261339930751E-2</v>
      </c>
    </row>
    <row r="42" spans="1:4" x14ac:dyDescent="0.25">
      <c r="A42">
        <v>39</v>
      </c>
      <c r="B42">
        <f t="shared" si="3"/>
        <v>2.8532231793306152E-3</v>
      </c>
      <c r="C42">
        <f t="shared" si="4"/>
        <v>0.22689280275926282</v>
      </c>
      <c r="D42">
        <f t="shared" si="2"/>
        <v>1.257520355265713E-2</v>
      </c>
    </row>
    <row r="43" spans="1:4" x14ac:dyDescent="0.25">
      <c r="A43">
        <v>40</v>
      </c>
      <c r="B43">
        <f t="shared" si="3"/>
        <v>3.0746717283995852E-3</v>
      </c>
      <c r="C43">
        <f t="shared" si="4"/>
        <v>0.23271056693257725</v>
      </c>
      <c r="D43">
        <f t="shared" si="2"/>
        <v>1.3212428506911778E-2</v>
      </c>
    </row>
    <row r="44" spans="1:4" x14ac:dyDescent="0.25">
      <c r="A44">
        <v>41</v>
      </c>
      <c r="B44">
        <f t="shared" si="3"/>
        <v>3.3069980181759905E-3</v>
      </c>
      <c r="C44">
        <f t="shared" si="4"/>
        <v>0.23852833110589169</v>
      </c>
      <c r="D44">
        <f t="shared" si="2"/>
        <v>1.3864172875581348E-2</v>
      </c>
    </row>
    <row r="45" spans="1:4" x14ac:dyDescent="0.25">
      <c r="A45">
        <v>42</v>
      </c>
      <c r="B45">
        <f t="shared" si="3"/>
        <v>3.5504266377088993E-3</v>
      </c>
      <c r="C45">
        <f t="shared" si="4"/>
        <v>0.24434609527920614</v>
      </c>
      <c r="D45">
        <f t="shared" si="2"/>
        <v>1.4530318700824522E-2</v>
      </c>
    </row>
    <row r="46" spans="1:4" x14ac:dyDescent="0.25">
      <c r="A46">
        <v>43</v>
      </c>
      <c r="B46">
        <f t="shared" si="3"/>
        <v>3.8051787941701816E-3</v>
      </c>
      <c r="C46">
        <f t="shared" si="4"/>
        <v>0.25016385945252056</v>
      </c>
      <c r="D46">
        <f t="shared" si="2"/>
        <v>1.5210745478974269E-2</v>
      </c>
    </row>
    <row r="47" spans="1:4" x14ac:dyDescent="0.25">
      <c r="A47">
        <v>44</v>
      </c>
      <c r="B47">
        <f t="shared" si="3"/>
        <v>4.0714722454726505E-3</v>
      </c>
      <c r="C47">
        <f t="shared" si="4"/>
        <v>0.25598162362583499</v>
      </c>
      <c r="D47">
        <f t="shared" si="2"/>
        <v>1.5905330186606944E-2</v>
      </c>
    </row>
    <row r="48" spans="1:4" x14ac:dyDescent="0.25">
      <c r="A48">
        <v>45</v>
      </c>
      <c r="B48">
        <f t="shared" si="3"/>
        <v>4.3495212339389336E-3</v>
      </c>
      <c r="C48">
        <f t="shared" si="4"/>
        <v>0.26179938779914941</v>
      </c>
      <c r="D48">
        <f t="shared" si="2"/>
        <v>1.6613947307148994E-2</v>
      </c>
    </row>
    <row r="49" spans="1:4" x14ac:dyDescent="0.25">
      <c r="A49">
        <v>46</v>
      </c>
      <c r="B49">
        <f t="shared" si="3"/>
        <v>4.63953642104114E-3</v>
      </c>
      <c r="C49">
        <f t="shared" si="4"/>
        <v>0.26761715197246383</v>
      </c>
      <c r="D49">
        <f t="shared" si="2"/>
        <v>1.7336468858014452E-2</v>
      </c>
    </row>
    <row r="50" spans="1:4" x14ac:dyDescent="0.25">
      <c r="A50">
        <v>47</v>
      </c>
      <c r="B50">
        <f t="shared" si="3"/>
        <v>4.9417248232313587E-3</v>
      </c>
      <c r="C50">
        <f t="shared" si="4"/>
        <v>0.27343491614577831</v>
      </c>
      <c r="D50">
        <f t="shared" si="2"/>
        <v>1.8072764418267422E-2</v>
      </c>
    </row>
    <row r="51" spans="1:4" x14ac:dyDescent="0.25">
      <c r="A51">
        <v>48</v>
      </c>
      <c r="B51">
        <f t="shared" si="3"/>
        <v>5.2562897488824438E-3</v>
      </c>
      <c r="C51">
        <f t="shared" si="4"/>
        <v>0.27925268031909273</v>
      </c>
      <c r="D51">
        <f t="shared" si="2"/>
        <v>1.882270115680271E-2</v>
      </c>
    </row>
    <row r="52" spans="1:4" x14ac:dyDescent="0.25">
      <c r="A52">
        <v>49</v>
      </c>
      <c r="B52">
        <f t="shared" si="3"/>
        <v>5.5834307363583019E-3</v>
      </c>
      <c r="C52">
        <f t="shared" si="4"/>
        <v>0.28507044449240715</v>
      </c>
      <c r="D52">
        <f t="shared" si="2"/>
        <v>1.9586143861037887E-2</v>
      </c>
    </row>
    <row r="53" spans="1:4" x14ac:dyDescent="0.25">
      <c r="A53">
        <v>50</v>
      </c>
      <c r="B53">
        <f t="shared" si="3"/>
        <v>5.9233434932325973E-3</v>
      </c>
      <c r="C53">
        <f t="shared" si="4"/>
        <v>0.29088820866572157</v>
      </c>
      <c r="D53">
        <f t="shared" si="2"/>
        <v>2.0362954966110344E-2</v>
      </c>
    </row>
    <row r="54" spans="1:4" x14ac:dyDescent="0.25">
      <c r="A54">
        <v>51</v>
      </c>
      <c r="B54">
        <f t="shared" si="3"/>
        <v>6.2762198366742876E-3</v>
      </c>
      <c r="C54">
        <f t="shared" si="4"/>
        <v>0.29670597283903599</v>
      </c>
      <c r="D54">
        <f t="shared" si="2"/>
        <v>2.1152994584571976E-2</v>
      </c>
    </row>
    <row r="55" spans="1:4" x14ac:dyDescent="0.25">
      <c r="A55">
        <v>52</v>
      </c>
      <c r="B55">
        <f t="shared" si="3"/>
        <v>6.6422476350182988E-3</v>
      </c>
      <c r="C55">
        <f t="shared" si="4"/>
        <v>0.30252373701235047</v>
      </c>
      <c r="D55">
        <f t="shared" si="2"/>
        <v>2.1956120536575054E-2</v>
      </c>
    </row>
    <row r="56" spans="1:4" x14ac:dyDescent="0.25">
      <c r="A56">
        <v>53</v>
      </c>
      <c r="B56">
        <f t="shared" si="3"/>
        <v>7.0216107505389879E-3</v>
      </c>
      <c r="C56">
        <f t="shared" si="4"/>
        <v>0.30834150118566483</v>
      </c>
      <c r="D56">
        <f t="shared" si="2"/>
        <v>2.2772188380541722E-2</v>
      </c>
    </row>
    <row r="57" spans="1:4" x14ac:dyDescent="0.25">
      <c r="A57">
        <v>54</v>
      </c>
      <c r="B57">
        <f t="shared" si="3"/>
        <v>7.4144889834439152E-3</v>
      </c>
      <c r="C57">
        <f t="shared" si="4"/>
        <v>0.31415926535897931</v>
      </c>
      <c r="D57">
        <f t="shared" si="2"/>
        <v>2.3601051444310024E-2</v>
      </c>
    </row>
    <row r="58" spans="1:4" x14ac:dyDescent="0.25">
      <c r="A58">
        <v>55</v>
      </c>
      <c r="B58">
        <f t="shared" si="3"/>
        <v>7.821058017104969E-3</v>
      </c>
      <c r="C58">
        <f t="shared" si="4"/>
        <v>0.31997702953229373</v>
      </c>
      <c r="D58">
        <f t="shared" si="2"/>
        <v>2.4442560856749337E-2</v>
      </c>
    </row>
    <row r="59" spans="1:4" x14ac:dyDescent="0.25">
      <c r="A59">
        <v>56</v>
      </c>
      <c r="B59">
        <f t="shared" si="3"/>
        <v>8.2414893645434903E-3</v>
      </c>
      <c r="C59">
        <f t="shared" si="4"/>
        <v>0.32579479370560815</v>
      </c>
      <c r="D59">
        <f t="shared" si="2"/>
        <v>2.5296565579837327E-2</v>
      </c>
    </row>
    <row r="60" spans="1:4" x14ac:dyDescent="0.25">
      <c r="A60">
        <v>57</v>
      </c>
      <c r="B60">
        <f t="shared" si="3"/>
        <v>8.6759503161857685E-3</v>
      </c>
      <c r="C60">
        <f t="shared" si="4"/>
        <v>0.33161255787892263</v>
      </c>
      <c r="D60">
        <f t="shared" si="2"/>
        <v>2.6162912441191403E-2</v>
      </c>
    </row>
    <row r="61" spans="1:4" x14ac:dyDescent="0.25">
      <c r="A61">
        <v>58</v>
      </c>
      <c r="B61">
        <f t="shared" si="3"/>
        <v>9.1246038889047365E-3</v>
      </c>
      <c r="C61">
        <f t="shared" si="4"/>
        <v>0.33743032205223705</v>
      </c>
      <c r="D61">
        <f t="shared" si="2"/>
        <v>2.7041446167046516E-2</v>
      </c>
    </row>
    <row r="62" spans="1:4" x14ac:dyDescent="0.25">
      <c r="A62">
        <v>59</v>
      </c>
      <c r="B62">
        <f t="shared" si="3"/>
        <v>9.5876087763634554E-3</v>
      </c>
      <c r="C62">
        <f t="shared" si="4"/>
        <v>0.34324808622555147</v>
      </c>
      <c r="D62">
        <f t="shared" si="2"/>
        <v>2.7932009415671876E-2</v>
      </c>
    </row>
    <row r="63" spans="1:4" x14ac:dyDescent="0.25">
      <c r="A63">
        <v>60</v>
      </c>
      <c r="B63">
        <f t="shared" si="3"/>
        <v>1.0065119300675501E-2</v>
      </c>
      <c r="C63">
        <f t="shared" si="4"/>
        <v>0.34906585039886584</v>
      </c>
      <c r="D63">
        <f t="shared" si="2"/>
        <v>2.8834442811218646E-2</v>
      </c>
    </row>
    <row r="64" spans="1:4" x14ac:dyDescent="0.25">
      <c r="A64">
        <v>61</v>
      </c>
      <c r="B64">
        <f t="shared" si="3"/>
        <v>1.0557285365396955E-2</v>
      </c>
      <c r="C64">
        <f t="shared" si="4"/>
        <v>0.35488361457218032</v>
      </c>
      <c r="D64">
        <f t="shared" si="2"/>
        <v>2.9748584977990562E-2</v>
      </c>
    </row>
    <row r="65" spans="1:4" x14ac:dyDescent="0.25">
      <c r="A65">
        <v>62</v>
      </c>
      <c r="B65">
        <f t="shared" si="3"/>
        <v>1.1064252409864299E-2</v>
      </c>
      <c r="C65">
        <f t="shared" si="4"/>
        <v>0.36070137874549474</v>
      </c>
      <c r="D65">
        <f t="shared" si="2"/>
        <v>3.0674272575129419E-2</v>
      </c>
    </row>
    <row r="66" spans="1:4" x14ac:dyDescent="0.25">
      <c r="A66">
        <v>63</v>
      </c>
      <c r="B66">
        <f t="shared" si="3"/>
        <v>1.1586161364892211E-2</v>
      </c>
      <c r="C66">
        <f t="shared" si="4"/>
        <v>0.36651914291880916</v>
      </c>
      <c r="D66">
        <f t="shared" si="2"/>
        <v>3.1611340331707483E-2</v>
      </c>
    </row>
    <row r="67" spans="1:4" x14ac:dyDescent="0.25">
      <c r="A67">
        <v>64</v>
      </c>
      <c r="B67">
        <f t="shared" si="3"/>
        <v>1.2123148609844659E-2</v>
      </c>
      <c r="C67">
        <f t="shared" si="4"/>
        <v>0.37233690709212364</v>
      </c>
      <c r="D67">
        <f t="shared" si="2"/>
        <v>3.2559621082218285E-2</v>
      </c>
    </row>
    <row r="68" spans="1:4" x14ac:dyDescent="0.25">
      <c r="A68">
        <v>65</v>
      </c>
      <c r="B68">
        <f t="shared" ref="B68:B99" si="5">(RADIANS(A68)-SIN(RADIANS(A68)))*($B$1/12)^2/8</f>
        <v>1.2675345931092459E-2</v>
      </c>
      <c r="C68">
        <f t="shared" ref="C68:C99" si="6">$B$1/24*RADIANS(A68)</f>
        <v>0.37815467126543806</v>
      </c>
      <c r="D68">
        <f t="shared" ref="D68:D131" si="7">B68/C68</f>
        <v>3.3518945802457789E-2</v>
      </c>
    </row>
    <row r="69" spans="1:4" x14ac:dyDescent="0.25">
      <c r="A69">
        <v>66</v>
      </c>
      <c r="B69">
        <f t="shared" si="5"/>
        <v>1.3242880481869815E-2</v>
      </c>
      <c r="C69">
        <f t="shared" si="6"/>
        <v>0.38397243543875248</v>
      </c>
      <c r="D69">
        <f t="shared" si="7"/>
        <v>3.4489143645787014E-2</v>
      </c>
    </row>
    <row r="70" spans="1:4" x14ac:dyDescent="0.25">
      <c r="A70">
        <v>67</v>
      </c>
      <c r="B70">
        <f t="shared" si="5"/>
        <v>1.3825874743542249E-2</v>
      </c>
      <c r="C70">
        <f t="shared" si="6"/>
        <v>0.38979019961206696</v>
      </c>
      <c r="D70">
        <f t="shared" si="7"/>
        <v>3.5470041979768219E-2</v>
      </c>
    </row>
    <row r="71" spans="1:4" x14ac:dyDescent="0.25">
      <c r="A71">
        <v>68</v>
      </c>
      <c r="B71">
        <f t="shared" si="5"/>
        <v>1.4424446488297597E-2</v>
      </c>
      <c r="C71">
        <f t="shared" si="6"/>
        <v>0.39560796378538138</v>
      </c>
      <c r="D71">
        <f t="shared" si="7"/>
        <v>3.6461466423165605E-2</v>
      </c>
    </row>
    <row r="72" spans="1:4" x14ac:dyDescent="0.25">
      <c r="A72">
        <v>69</v>
      </c>
      <c r="B72">
        <f t="shared" si="5"/>
        <v>1.5038708743271418E-2</v>
      </c>
      <c r="C72">
        <f t="shared" si="6"/>
        <v>0.40142572795869574</v>
      </c>
      <c r="D72">
        <f t="shared" si="7"/>
        <v>3.746324088330185E-2</v>
      </c>
    </row>
    <row r="73" spans="1:4" x14ac:dyDescent="0.25">
      <c r="A73">
        <v>70</v>
      </c>
      <c r="B73">
        <f t="shared" si="5"/>
        <v>1.5668769756117903E-2</v>
      </c>
      <c r="C73">
        <f t="shared" si="6"/>
        <v>0.40724349213201017</v>
      </c>
      <c r="D73">
        <f t="shared" si="7"/>
        <v>3.8475187593762179E-2</v>
      </c>
    </row>
    <row r="74" spans="1:4" x14ac:dyDescent="0.25">
      <c r="A74">
        <v>71</v>
      </c>
      <c r="B74">
        <f t="shared" si="5"/>
        <v>1.6314732962036511E-2</v>
      </c>
      <c r="C74">
        <f t="shared" si="6"/>
        <v>0.41306125630532464</v>
      </c>
      <c r="D74">
        <f t="shared" si="7"/>
        <v>3.9497127152436355E-2</v>
      </c>
    </row>
    <row r="75" spans="1:4" x14ac:dyDescent="0.25">
      <c r="A75">
        <v>72</v>
      </c>
      <c r="B75">
        <f t="shared" si="5"/>
        <v>1.6976696952264649E-2</v>
      </c>
      <c r="C75">
        <f t="shared" si="6"/>
        <v>0.41887902047863906</v>
      </c>
      <c r="D75">
        <f t="shared" si="7"/>
        <v>4.0528878559890499E-2</v>
      </c>
    </row>
    <row r="76" spans="1:4" x14ac:dyDescent="0.25">
      <c r="A76">
        <v>73</v>
      </c>
      <c r="B76">
        <f t="shared" si="5"/>
        <v>1.7654755444045839E-2</v>
      </c>
      <c r="C76">
        <f t="shared" si="6"/>
        <v>0.42469678465195349</v>
      </c>
      <c r="D76">
        <f t="shared" si="7"/>
        <v>4.157025925805919E-2</v>
      </c>
    </row>
    <row r="77" spans="1:4" x14ac:dyDescent="0.25">
      <c r="A77">
        <v>74</v>
      </c>
      <c r="B77">
        <f t="shared" si="5"/>
        <v>1.83489972520825E-2</v>
      </c>
      <c r="C77">
        <f t="shared" si="6"/>
        <v>0.43051454882526796</v>
      </c>
      <c r="D77">
        <f t="shared" si="7"/>
        <v>4.2621085169248875E-2</v>
      </c>
    </row>
    <row r="78" spans="1:4" x14ac:dyDescent="0.25">
      <c r="A78">
        <v>75</v>
      </c>
      <c r="B78">
        <f t="shared" si="5"/>
        <v>1.9059506261482159E-2</v>
      </c>
      <c r="C78">
        <f t="shared" si="6"/>
        <v>0.43633231299858238</v>
      </c>
      <c r="D78">
        <f t="shared" si="7"/>
        <v>4.3681170735443753E-2</v>
      </c>
    </row>
    <row r="79" spans="1:4" x14ac:dyDescent="0.25">
      <c r="A79">
        <v>76</v>
      </c>
      <c r="B79">
        <f t="shared" si="5"/>
        <v>1.9786361402205223E-2</v>
      </c>
      <c r="C79">
        <f t="shared" si="6"/>
        <v>0.4421500771718968</v>
      </c>
      <c r="D79">
        <f t="shared" si="7"/>
        <v>4.4750328957904456E-2</v>
      </c>
    </row>
    <row r="80" spans="1:4" x14ac:dyDescent="0.25">
      <c r="A80">
        <v>77</v>
      </c>
      <c r="B80">
        <f t="shared" si="5"/>
        <v>2.0529636625022142E-2</v>
      </c>
      <c r="C80">
        <f t="shared" si="6"/>
        <v>0.44796784134521128</v>
      </c>
      <c r="D80">
        <f t="shared" si="7"/>
        <v>4.5828371437050701E-2</v>
      </c>
    </row>
    <row r="81" spans="1:4" x14ac:dyDescent="0.25">
      <c r="A81">
        <v>78</v>
      </c>
      <c r="B81">
        <f t="shared" si="5"/>
        <v>2.1289400878987296E-2</v>
      </c>
      <c r="C81">
        <f t="shared" si="6"/>
        <v>0.45378560551852565</v>
      </c>
      <c r="D81">
        <f t="shared" si="7"/>
        <v>4.6915108412618353E-2</v>
      </c>
    </row>
    <row r="82" spans="1:4" x14ac:dyDescent="0.25">
      <c r="A82">
        <v>79</v>
      </c>
      <c r="B82">
        <f t="shared" si="5"/>
        <v>2.2065718090436458E-2</v>
      </c>
      <c r="C82">
        <f t="shared" si="6"/>
        <v>0.45960336969184007</v>
      </c>
      <c r="D82">
        <f t="shared" si="7"/>
        <v>4.801034880408149E-2</v>
      </c>
    </row>
    <row r="83" spans="1:4" x14ac:dyDescent="0.25">
      <c r="A83">
        <v>80</v>
      </c>
      <c r="B83">
        <f t="shared" si="5"/>
        <v>2.2858647143514196E-2</v>
      </c>
      <c r="C83">
        <f t="shared" si="6"/>
        <v>0.46542113386515449</v>
      </c>
      <c r="D83">
        <f t="shared" si="7"/>
        <v>4.9113900251330195E-2</v>
      </c>
    </row>
    <row r="84" spans="1:4" x14ac:dyDescent="0.25">
      <c r="A84">
        <v>81</v>
      </c>
      <c r="B84">
        <f t="shared" si="5"/>
        <v>2.3668241862237174E-2</v>
      </c>
      <c r="C84">
        <f t="shared" si="6"/>
        <v>0.47123889803846897</v>
      </c>
      <c r="D84">
        <f t="shared" si="7"/>
        <v>5.0225569155594299E-2</v>
      </c>
    </row>
    <row r="85" spans="1:4" x14ac:dyDescent="0.25">
      <c r="A85">
        <v>82</v>
      </c>
      <c r="B85">
        <f t="shared" si="5"/>
        <v>2.449455099409888E-2</v>
      </c>
      <c r="C85">
        <f t="shared" si="6"/>
        <v>0.47705666221178339</v>
      </c>
      <c r="D85">
        <f t="shared" si="7"/>
        <v>5.1345160720603931E-2</v>
      </c>
    </row>
    <row r="86" spans="1:4" x14ac:dyDescent="0.25">
      <c r="A86">
        <v>83</v>
      </c>
      <c r="B86">
        <f t="shared" si="5"/>
        <v>2.5337618195220641E-2</v>
      </c>
      <c r="C86">
        <f t="shared" si="6"/>
        <v>0.48287442638509781</v>
      </c>
      <c r="D86">
        <f t="shared" si="7"/>
        <v>5.24724789939768E-2</v>
      </c>
    </row>
    <row r="87" spans="1:4" x14ac:dyDescent="0.25">
      <c r="A87">
        <v>84</v>
      </c>
      <c r="B87">
        <f t="shared" si="5"/>
        <v>2.619748201705353E-2</v>
      </c>
      <c r="C87">
        <f t="shared" si="6"/>
        <v>0.48869219055841229</v>
      </c>
      <c r="D87">
        <f t="shared" si="7"/>
        <v>5.3607326908822792E-2</v>
      </c>
    </row>
    <row r="88" spans="1:4" x14ac:dyDescent="0.25">
      <c r="A88">
        <v>85</v>
      </c>
      <c r="B88">
        <f t="shared" si="5"/>
        <v>2.7074175894635257E-2</v>
      </c>
      <c r="C88">
        <f t="shared" si="6"/>
        <v>0.49450995473172671</v>
      </c>
      <c r="D88">
        <f t="shared" si="7"/>
        <v>5.4749506325556356E-2</v>
      </c>
    </row>
    <row r="89" spans="1:4" x14ac:dyDescent="0.25">
      <c r="A89">
        <v>86</v>
      </c>
      <c r="B89">
        <f t="shared" si="5"/>
        <v>2.7967728136405516E-2</v>
      </c>
      <c r="C89">
        <f t="shared" si="6"/>
        <v>0.50032771890504113</v>
      </c>
      <c r="D89">
        <f t="shared" si="7"/>
        <v>5.5898818073906481E-2</v>
      </c>
    </row>
    <row r="90" spans="1:4" x14ac:dyDescent="0.25">
      <c r="A90">
        <v>87</v>
      </c>
      <c r="B90">
        <f t="shared" si="5"/>
        <v>2.8878161915582928E-2</v>
      </c>
      <c r="C90">
        <f t="shared" si="6"/>
        <v>0.5061454830783555</v>
      </c>
      <c r="D90">
        <f t="shared" si="7"/>
        <v>5.7055061995114856E-2</v>
      </c>
    </row>
    <row r="91" spans="1:4" x14ac:dyDescent="0.25">
      <c r="A91">
        <v>88</v>
      </c>
      <c r="B91">
        <f t="shared" si="5"/>
        <v>2.980549526310634E-2</v>
      </c>
      <c r="C91">
        <f t="shared" si="6"/>
        <v>0.51196324725166997</v>
      </c>
      <c r="D91">
        <f t="shared" si="7"/>
        <v>5.8218036984312292E-2</v>
      </c>
    </row>
    <row r="92" spans="1:4" x14ac:dyDescent="0.25">
      <c r="A92">
        <v>89</v>
      </c>
      <c r="B92">
        <f t="shared" si="5"/>
        <v>3.074974106214233E-2</v>
      </c>
      <c r="C92">
        <f t="shared" si="6"/>
        <v>0.51778101142498434</v>
      </c>
      <c r="D92">
        <f t="shared" si="7"/>
        <v>5.9387541033063408E-2</v>
      </c>
    </row>
    <row r="93" spans="1:4" x14ac:dyDescent="0.25">
      <c r="A93">
        <v>90</v>
      </c>
      <c r="B93">
        <f t="shared" si="5"/>
        <v>3.1710907044160921E-2</v>
      </c>
      <c r="C93">
        <f t="shared" si="6"/>
        <v>0.52359877559829882</v>
      </c>
      <c r="D93">
        <f t="shared" si="7"/>
        <v>6.0563371272069781E-2</v>
      </c>
    </row>
    <row r="94" spans="1:4" x14ac:dyDescent="0.25">
      <c r="A94">
        <v>91</v>
      </c>
      <c r="B94">
        <f t="shared" si="5"/>
        <v>3.268899578658048E-2</v>
      </c>
      <c r="C94">
        <f t="shared" si="6"/>
        <v>0.52941653977161329</v>
      </c>
      <c r="D94">
        <f t="shared" si="7"/>
        <v>6.1745324014021719E-2</v>
      </c>
    </row>
    <row r="95" spans="1:4" x14ac:dyDescent="0.25">
      <c r="A95">
        <v>92</v>
      </c>
      <c r="B95">
        <f t="shared" si="5"/>
        <v>3.3684004711982636E-2</v>
      </c>
      <c r="C95">
        <f t="shared" si="6"/>
        <v>0.53523430394492766</v>
      </c>
      <c r="D95">
        <f t="shared" si="7"/>
        <v>6.2933194796588585E-2</v>
      </c>
    </row>
    <row r="96" spans="1:4" x14ac:dyDescent="0.25">
      <c r="A96">
        <v>93</v>
      </c>
      <c r="B96">
        <f t="shared" si="5"/>
        <v>3.4695926088897371E-2</v>
      </c>
      <c r="C96">
        <f t="shared" si="6"/>
        <v>0.54105206811824214</v>
      </c>
      <c r="D96">
        <f t="shared" si="7"/>
        <v>6.4126778425537559E-2</v>
      </c>
    </row>
    <row r="97" spans="1:4" x14ac:dyDescent="0.25">
      <c r="A97">
        <v>94</v>
      </c>
      <c r="B97">
        <f t="shared" si="5"/>
        <v>3.5724747034158087E-2</v>
      </c>
      <c r="C97">
        <f t="shared" si="6"/>
        <v>0.54686983229155661</v>
      </c>
      <c r="D97">
        <f t="shared" si="7"/>
        <v>6.5325869017971175E-2</v>
      </c>
    </row>
    <row r="98" spans="1:4" x14ac:dyDescent="0.25">
      <c r="A98">
        <v>95</v>
      </c>
      <c r="B98">
        <f t="shared" si="5"/>
        <v>3.6770449516825975E-2</v>
      </c>
      <c r="C98">
        <f t="shared" si="6"/>
        <v>0.55268759646487098</v>
      </c>
      <c r="D98">
        <f t="shared" si="7"/>
        <v>6.6530260045673223E-2</v>
      </c>
    </row>
    <row r="99" spans="1:4" x14ac:dyDescent="0.25">
      <c r="A99">
        <v>96</v>
      </c>
      <c r="B99">
        <f t="shared" si="5"/>
        <v>3.7833010363682397E-2</v>
      </c>
      <c r="C99">
        <f t="shared" si="6"/>
        <v>0.55850536063818546</v>
      </c>
      <c r="D99">
        <f t="shared" si="7"/>
        <v>6.7739744378553277E-2</v>
      </c>
    </row>
    <row r="100" spans="1:4" x14ac:dyDescent="0.25">
      <c r="A100">
        <v>97</v>
      </c>
      <c r="B100">
        <f t="shared" ref="B100:B131" si="8">(RADIANS(A100)-SIN(RADIANS(A100)))*($B$1/12)^2/8</f>
        <v>3.8912401266287637E-2</v>
      </c>
      <c r="C100">
        <f t="shared" ref="C100:C131" si="9">$B$1/24*RADIANS(A100)</f>
        <v>0.56432312481149982</v>
      </c>
      <c r="D100">
        <f t="shared" si="7"/>
        <v>6.8954114328179439E-2</v>
      </c>
    </row>
    <row r="101" spans="1:4" x14ac:dyDescent="0.25">
      <c r="A101">
        <v>98</v>
      </c>
      <c r="B101">
        <f t="shared" si="8"/>
        <v>4.0008588789604026E-2</v>
      </c>
      <c r="C101">
        <f t="shared" si="9"/>
        <v>0.5701408889848143</v>
      </c>
      <c r="D101">
        <f t="shared" si="7"/>
        <v>7.0173161691389679E-2</v>
      </c>
    </row>
    <row r="102" spans="1:4" x14ac:dyDescent="0.25">
      <c r="A102">
        <v>99</v>
      </c>
      <c r="B102">
        <f t="shared" si="8"/>
        <v>4.1121534382180469E-2</v>
      </c>
      <c r="C102">
        <f t="shared" si="9"/>
        <v>0.57595865315812866</v>
      </c>
      <c r="D102">
        <f t="shared" si="7"/>
        <v>7.1396677793971103E-2</v>
      </c>
    </row>
    <row r="103" spans="1:4" x14ac:dyDescent="0.25">
      <c r="A103">
        <v>100</v>
      </c>
      <c r="B103">
        <f t="shared" si="8"/>
        <v>4.2251194387895638E-2</v>
      </c>
      <c r="C103">
        <f t="shared" si="9"/>
        <v>0.58177641733144314</v>
      </c>
      <c r="D103">
        <f t="shared" si="7"/>
        <v>7.262445353439749E-2</v>
      </c>
    </row>
    <row r="104" spans="1:4" x14ac:dyDescent="0.25">
      <c r="A104">
        <v>101</v>
      </c>
      <c r="B104">
        <f t="shared" si="8"/>
        <v>4.3397520059256046E-2</v>
      </c>
      <c r="C104">
        <f t="shared" si="9"/>
        <v>0.58759418150475762</v>
      </c>
      <c r="D104">
        <f t="shared" si="7"/>
        <v>7.3856279427614899E-2</v>
      </c>
    </row>
    <row r="105" spans="1:4" x14ac:dyDescent="0.25">
      <c r="A105">
        <v>102</v>
      </c>
      <c r="B105">
        <f t="shared" si="8"/>
        <v>4.4560457572245027E-2</v>
      </c>
      <c r="C105">
        <f t="shared" si="9"/>
        <v>0.59341194567807198</v>
      </c>
      <c r="D105">
        <f t="shared" si="7"/>
        <v>7.5091945648865024E-2</v>
      </c>
    </row>
    <row r="106" spans="1:4" x14ac:dyDescent="0.25">
      <c r="A106">
        <v>103</v>
      </c>
      <c r="B106">
        <f t="shared" si="8"/>
        <v>4.5739948042718012E-2</v>
      </c>
      <c r="C106">
        <f t="shared" si="9"/>
        <v>0.59922970985138646</v>
      </c>
      <c r="D106">
        <f t="shared" si="7"/>
        <v>7.633124207753629E-2</v>
      </c>
    </row>
    <row r="107" spans="1:4" x14ac:dyDescent="0.25">
      <c r="A107">
        <v>104</v>
      </c>
      <c r="B107">
        <f t="shared" si="8"/>
        <v>4.6935927544339236E-2</v>
      </c>
      <c r="C107">
        <f t="shared" si="9"/>
        <v>0.60504747402470094</v>
      </c>
      <c r="D107">
        <f t="shared" si="7"/>
        <v>7.7573958341032728E-2</v>
      </c>
    </row>
    <row r="108" spans="1:4" x14ac:dyDescent="0.25">
      <c r="A108">
        <v>105</v>
      </c>
      <c r="B108">
        <f t="shared" si="8"/>
        <v>4.8148327128054322E-2</v>
      </c>
      <c r="C108">
        <f t="shared" si="9"/>
        <v>0.6108652381980153</v>
      </c>
      <c r="D108">
        <f t="shared" si="7"/>
        <v>7.8819883858650311E-2</v>
      </c>
    </row>
    <row r="109" spans="1:4" x14ac:dyDescent="0.25">
      <c r="A109">
        <v>106</v>
      </c>
      <c r="B109">
        <f t="shared" si="8"/>
        <v>4.9377072843092791E-2</v>
      </c>
      <c r="C109">
        <f t="shared" si="9"/>
        <v>0.61668300237132967</v>
      </c>
      <c r="D109">
        <f t="shared" si="7"/>
        <v>8.0068807885450469E-2</v>
      </c>
    </row>
    <row r="110" spans="1:4" x14ac:dyDescent="0.25">
      <c r="A110">
        <v>107</v>
      </c>
      <c r="B110">
        <f t="shared" si="8"/>
        <v>5.0622085759494277E-2</v>
      </c>
      <c r="C110">
        <f t="shared" si="9"/>
        <v>0.62250076654464415</v>
      </c>
      <c r="D110">
        <f t="shared" si="7"/>
        <v>8.1320519556121365E-2</v>
      </c>
    </row>
    <row r="111" spans="1:4" x14ac:dyDescent="0.25">
      <c r="A111">
        <v>108</v>
      </c>
      <c r="B111">
        <f t="shared" si="8"/>
        <v>5.1883281992151233E-2</v>
      </c>
      <c r="C111">
        <f t="shared" si="9"/>
        <v>0.62831853071795862</v>
      </c>
      <c r="D111">
        <f t="shared" si="7"/>
        <v>8.2574807928815872E-2</v>
      </c>
    </row>
    <row r="112" spans="1:4" x14ac:dyDescent="0.25">
      <c r="A112">
        <v>109</v>
      </c>
      <c r="B112">
        <f t="shared" si="8"/>
        <v>5.3160572726361238E-2</v>
      </c>
      <c r="C112">
        <f t="shared" si="9"/>
        <v>0.63413629489127299</v>
      </c>
      <c r="D112">
        <f t="shared" si="7"/>
        <v>8.3831462028957013E-2</v>
      </c>
    </row>
    <row r="113" spans="1:4" x14ac:dyDescent="0.25">
      <c r="A113">
        <v>110</v>
      </c>
      <c r="B113">
        <f t="shared" si="8"/>
        <v>5.445386424488078E-2</v>
      </c>
      <c r="C113">
        <f t="shared" si="9"/>
        <v>0.63995405906458747</v>
      </c>
      <c r="D113">
        <f t="shared" si="7"/>
        <v>8.5090270893000169E-2</v>
      </c>
    </row>
    <row r="114" spans="1:4" x14ac:dyDescent="0.25">
      <c r="A114">
        <v>111</v>
      </c>
      <c r="B114">
        <f t="shared" si="8"/>
        <v>5.5763057956472441E-2</v>
      </c>
      <c r="C114">
        <f t="shared" si="9"/>
        <v>0.64577182323790194</v>
      </c>
      <c r="D114">
        <f t="shared" si="7"/>
        <v>8.6351023612142586E-2</v>
      </c>
    </row>
    <row r="115" spans="1:4" x14ac:dyDescent="0.25">
      <c r="A115">
        <v>112</v>
      </c>
      <c r="B115">
        <f t="shared" si="8"/>
        <v>5.7088050425936759E-2</v>
      </c>
      <c r="C115">
        <f t="shared" si="9"/>
        <v>0.65158958741121631</v>
      </c>
      <c r="D115">
        <f t="shared" si="7"/>
        <v>8.7613509375969595E-2</v>
      </c>
    </row>
    <row r="116" spans="1:4" x14ac:dyDescent="0.25">
      <c r="A116">
        <v>113</v>
      </c>
      <c r="B116">
        <f t="shared" si="8"/>
        <v>5.8428733405619562E-2</v>
      </c>
      <c r="C116">
        <f t="shared" si="9"/>
        <v>0.65740735158453079</v>
      </c>
      <c r="D116">
        <f t="shared" si="7"/>
        <v>8.8877517516027765E-2</v>
      </c>
    </row>
    <row r="117" spans="1:4" x14ac:dyDescent="0.25">
      <c r="A117">
        <v>114</v>
      </c>
      <c r="B117">
        <f t="shared" si="8"/>
        <v>5.9784993868385275E-2</v>
      </c>
      <c r="C117">
        <f t="shared" si="9"/>
        <v>0.66322511575784526</v>
      </c>
      <c r="D117">
        <f t="shared" si="7"/>
        <v>9.0142837549315291E-2</v>
      </c>
    </row>
    <row r="118" spans="1:4" x14ac:dyDescent="0.25">
      <c r="A118">
        <v>115</v>
      </c>
      <c r="B118">
        <f t="shared" si="8"/>
        <v>6.1156714042046041E-2</v>
      </c>
      <c r="C118">
        <f t="shared" si="9"/>
        <v>0.66904287993115963</v>
      </c>
      <c r="D118">
        <f t="shared" si="7"/>
        <v>9.1409259221679015E-2</v>
      </c>
    </row>
    <row r="119" spans="1:4" x14ac:dyDescent="0.25">
      <c r="A119">
        <v>116</v>
      </c>
      <c r="B119">
        <f t="shared" si="8"/>
        <v>6.2543771445236415E-2</v>
      </c>
      <c r="C119">
        <f t="shared" si="9"/>
        <v>0.67486064410447411</v>
      </c>
      <c r="D119">
        <f t="shared" si="7"/>
        <v>9.2676572551108963E-2</v>
      </c>
    </row>
    <row r="120" spans="1:4" x14ac:dyDescent="0.25">
      <c r="A120">
        <v>117</v>
      </c>
      <c r="B120">
        <f t="shared" si="8"/>
        <v>6.3946038924722087E-2</v>
      </c>
      <c r="C120">
        <f t="shared" si="9"/>
        <v>0.68067840827778847</v>
      </c>
      <c r="D120">
        <f t="shared" si="7"/>
        <v>9.3944567870919399E-2</v>
      </c>
    </row>
    <row r="121" spans="1:4" x14ac:dyDescent="0.25">
      <c r="A121">
        <v>118</v>
      </c>
      <c r="B121">
        <f t="shared" si="8"/>
        <v>6.5363384694132332E-2</v>
      </c>
      <c r="C121">
        <f t="shared" si="9"/>
        <v>0.68649617245110295</v>
      </c>
      <c r="D121">
        <f t="shared" si="7"/>
        <v>9.5213035872808119E-2</v>
      </c>
    </row>
    <row r="122" spans="1:4" x14ac:dyDescent="0.25">
      <c r="A122">
        <v>119</v>
      </c>
      <c r="B122">
        <f t="shared" si="8"/>
        <v>6.6795672374103124E-2</v>
      </c>
      <c r="C122">
        <f t="shared" si="9"/>
        <v>0.69231393662441731</v>
      </c>
      <c r="D122">
        <f t="shared" si="7"/>
        <v>9.648176764978228E-2</v>
      </c>
    </row>
    <row r="123" spans="1:4" x14ac:dyDescent="0.25">
      <c r="A123">
        <v>120</v>
      </c>
      <c r="B123">
        <f t="shared" si="8"/>
        <v>6.8242761033819793E-2</v>
      </c>
      <c r="C123">
        <f t="shared" si="9"/>
        <v>0.69813170079773168</v>
      </c>
      <c r="D123">
        <f t="shared" si="7"/>
        <v>9.7750554738942633E-2</v>
      </c>
    </row>
    <row r="124" spans="1:4" x14ac:dyDescent="0.25">
      <c r="A124">
        <v>121</v>
      </c>
      <c r="B124">
        <f t="shared" si="8"/>
        <v>6.9704505233945904E-2</v>
      </c>
      <c r="C124">
        <f t="shared" si="9"/>
        <v>0.70394946497104627</v>
      </c>
      <c r="D124">
        <f t="shared" si="7"/>
        <v>9.9019189164115465E-2</v>
      </c>
    </row>
    <row r="125" spans="1:4" x14ac:dyDescent="0.25">
      <c r="A125">
        <v>122</v>
      </c>
      <c r="B125">
        <f t="shared" si="8"/>
        <v>7.118075507092532E-2</v>
      </c>
      <c r="C125">
        <f t="shared" si="9"/>
        <v>0.70976722914436063</v>
      </c>
      <c r="D125">
        <f t="shared" si="7"/>
        <v>0.10028746347832264</v>
      </c>
    </row>
    <row r="126" spans="1:4" x14ac:dyDescent="0.25">
      <c r="A126">
        <v>123</v>
      </c>
      <c r="B126">
        <f t="shared" si="8"/>
        <v>7.267135622264452E-2</v>
      </c>
      <c r="C126">
        <f t="shared" si="9"/>
        <v>0.71558499331767511</v>
      </c>
      <c r="D126">
        <f t="shared" si="7"/>
        <v>0.10155517080608058</v>
      </c>
    </row>
    <row r="127" spans="1:4" x14ac:dyDescent="0.25">
      <c r="A127">
        <v>124</v>
      </c>
      <c r="B127">
        <f t="shared" si="8"/>
        <v>7.417614999544038E-2</v>
      </c>
      <c r="C127">
        <f t="shared" si="9"/>
        <v>0.72140275749098948</v>
      </c>
      <c r="D127">
        <f t="shared" si="7"/>
        <v>0.10282210488551793</v>
      </c>
    </row>
    <row r="128" spans="1:4" x14ac:dyDescent="0.25">
      <c r="A128">
        <v>125</v>
      </c>
      <c r="B128">
        <f t="shared" si="8"/>
        <v>7.5694973372440022E-2</v>
      </c>
      <c r="C128">
        <f t="shared" si="9"/>
        <v>0.72722052166430395</v>
      </c>
      <c r="D128">
        <f t="shared" si="7"/>
        <v>0.10408806011030307</v>
      </c>
    </row>
    <row r="129" spans="1:4" x14ac:dyDescent="0.25">
      <c r="A129">
        <v>126</v>
      </c>
      <c r="B129">
        <f t="shared" si="8"/>
        <v>7.7227659063217088E-2</v>
      </c>
      <c r="C129">
        <f t="shared" si="9"/>
        <v>0.73303828583761832</v>
      </c>
      <c r="D129">
        <f t="shared" si="7"/>
        <v>0.10535283157137096</v>
      </c>
    </row>
    <row r="130" spans="1:4" x14ac:dyDescent="0.25">
      <c r="A130">
        <v>127</v>
      </c>
      <c r="B130">
        <f t="shared" si="8"/>
        <v>7.8774035554750321E-2</v>
      </c>
      <c r="C130">
        <f t="shared" si="9"/>
        <v>0.73885605001093291</v>
      </c>
      <c r="D130">
        <f t="shared" si="7"/>
        <v>0.1066162150984413</v>
      </c>
    </row>
    <row r="131" spans="1:4" x14ac:dyDescent="0.25">
      <c r="A131">
        <v>128</v>
      </c>
      <c r="B131">
        <f t="shared" si="8"/>
        <v>8.0333927163667759E-2</v>
      </c>
      <c r="C131">
        <f t="shared" si="9"/>
        <v>0.74467381418424727</v>
      </c>
      <c r="D131">
        <f t="shared" si="7"/>
        <v>0.10787800730131694</v>
      </c>
    </row>
    <row r="132" spans="1:4" x14ac:dyDescent="0.25">
      <c r="A132">
        <v>129</v>
      </c>
      <c r="B132">
        <f t="shared" ref="B132:B163" si="10">(RADIANS(A132)-SIN(RADIANS(A132)))*($B$1/12)^2/8</f>
        <v>8.1907154089761888E-2</v>
      </c>
      <c r="C132">
        <f t="shared" ref="C132:C163" si="11">$B$1/24*RADIANS(A132)</f>
        <v>0.75049157835756164</v>
      </c>
      <c r="D132">
        <f t="shared" ref="D132:D195" si="12">B132/C132</f>
        <v>0.1091380056109548</v>
      </c>
    </row>
    <row r="133" spans="1:4" x14ac:dyDescent="0.25">
      <c r="A133">
        <v>130</v>
      </c>
      <c r="B133">
        <f t="shared" si="10"/>
        <v>8.3493532470758358E-2</v>
      </c>
      <c r="C133">
        <f t="shared" si="11"/>
        <v>0.75630934253087612</v>
      </c>
      <c r="D133">
        <f t="shared" si="12"/>
        <v>0.11039600832029886</v>
      </c>
    </row>
    <row r="134" spans="1:4" x14ac:dyDescent="0.25">
      <c r="A134">
        <v>131</v>
      </c>
      <c r="B134">
        <f t="shared" si="10"/>
        <v>8.5092874438322183E-2</v>
      </c>
      <c r="C134">
        <f t="shared" si="11"/>
        <v>0.76212710670419048</v>
      </c>
      <c r="D134">
        <f t="shared" si="12"/>
        <v>0.11165181462486658</v>
      </c>
    </row>
    <row r="135" spans="1:4" x14ac:dyDescent="0.25">
      <c r="A135">
        <v>132</v>
      </c>
      <c r="B135">
        <f t="shared" si="10"/>
        <v>8.6704988175284492E-2</v>
      </c>
      <c r="C135">
        <f t="shared" si="11"/>
        <v>0.76794487087750496</v>
      </c>
      <c r="D135">
        <f t="shared" si="12"/>
        <v>0.11290522466307978</v>
      </c>
    </row>
    <row r="136" spans="1:4" x14ac:dyDescent="0.25">
      <c r="A136">
        <v>133</v>
      </c>
      <c r="B136">
        <f t="shared" si="10"/>
        <v>8.8329677974071527E-2</v>
      </c>
      <c r="C136">
        <f t="shared" si="11"/>
        <v>0.77376263505081933</v>
      </c>
      <c r="D136">
        <f t="shared" si="12"/>
        <v>0.11415603955633008</v>
      </c>
    </row>
    <row r="137" spans="1:4" x14ac:dyDescent="0.25">
      <c r="A137">
        <v>134</v>
      </c>
      <c r="B137">
        <f t="shared" si="10"/>
        <v>8.996674429631947E-2</v>
      </c>
      <c r="C137">
        <f t="shared" si="11"/>
        <v>0.77958039922413391</v>
      </c>
      <c r="D137">
        <f t="shared" si="12"/>
        <v>0.11540406144877112</v>
      </c>
    </row>
    <row r="138" spans="1:4" x14ac:dyDescent="0.25">
      <c r="A138">
        <v>135</v>
      </c>
      <c r="B138">
        <f t="shared" si="10"/>
        <v>9.1615983833655407E-2</v>
      </c>
      <c r="C138">
        <f t="shared" si="11"/>
        <v>0.78539816339744828</v>
      </c>
      <c r="D138">
        <f t="shared" si="12"/>
        <v>0.11664909354682744</v>
      </c>
    </row>
    <row r="139" spans="1:4" x14ac:dyDescent="0.25">
      <c r="A139">
        <v>136</v>
      </c>
      <c r="B139">
        <f t="shared" si="10"/>
        <v>9.3277189569627286E-2</v>
      </c>
      <c r="C139">
        <f t="shared" si="11"/>
        <v>0.79121592757076276</v>
      </c>
      <c r="D139">
        <f t="shared" si="12"/>
        <v>0.11789094015841206</v>
      </c>
    </row>
    <row r="140" spans="1:4" x14ac:dyDescent="0.25">
      <c r="A140">
        <v>137</v>
      </c>
      <c r="B140">
        <f t="shared" si="10"/>
        <v>9.495015084276294E-2</v>
      </c>
      <c r="C140">
        <f t="shared" si="11"/>
        <v>0.79703369174407712</v>
      </c>
      <c r="D140">
        <f t="shared" si="12"/>
        <v>0.1191294067318435</v>
      </c>
    </row>
    <row r="141" spans="1:4" x14ac:dyDescent="0.25">
      <c r="A141">
        <v>138</v>
      </c>
      <c r="B141">
        <f t="shared" si="10"/>
        <v>9.663465341073979E-2</v>
      </c>
      <c r="C141">
        <f t="shared" si="11"/>
        <v>0.80285145591739149</v>
      </c>
      <c r="D141">
        <f t="shared" si="12"/>
        <v>0.12036429989445384</v>
      </c>
    </row>
    <row r="142" spans="1:4" x14ac:dyDescent="0.25">
      <c r="A142">
        <v>139</v>
      </c>
      <c r="B142">
        <f t="shared" si="10"/>
        <v>9.8330479515645039E-2</v>
      </c>
      <c r="C142">
        <f t="shared" si="11"/>
        <v>0.80866922009070596</v>
      </c>
      <c r="D142">
        <f t="shared" si="12"/>
        <v>0.12159542749087891</v>
      </c>
    </row>
    <row r="143" spans="1:4" x14ac:dyDescent="0.25">
      <c r="A143">
        <v>140</v>
      </c>
      <c r="B143">
        <f t="shared" si="10"/>
        <v>0.10003740795030676</v>
      </c>
      <c r="C143">
        <f t="shared" si="11"/>
        <v>0.81448698426402033</v>
      </c>
      <c r="D143">
        <f t="shared" si="12"/>
        <v>0.12282259862102241</v>
      </c>
    </row>
    <row r="144" spans="1:4" x14ac:dyDescent="0.25">
      <c r="A144">
        <v>141</v>
      </c>
      <c r="B144">
        <f t="shared" si="10"/>
        <v>0.10175521412567597</v>
      </c>
      <c r="C144">
        <f t="shared" si="11"/>
        <v>0.82030474843733492</v>
      </c>
      <c r="D144">
        <f t="shared" si="12"/>
        <v>0.12404562367768532</v>
      </c>
    </row>
    <row r="145" spans="1:4" x14ac:dyDescent="0.25">
      <c r="A145">
        <v>142</v>
      </c>
      <c r="B145">
        <f t="shared" si="10"/>
        <v>0.1034836701392383</v>
      </c>
      <c r="C145">
        <f t="shared" si="11"/>
        <v>0.82612251261064928</v>
      </c>
      <c r="D145">
        <f t="shared" si="12"/>
        <v>0.12526431438385224</v>
      </c>
    </row>
    <row r="146" spans="1:4" x14ac:dyDescent="0.25">
      <c r="A146">
        <v>143</v>
      </c>
      <c r="B146">
        <f t="shared" si="10"/>
        <v>0.10522254484443573</v>
      </c>
      <c r="C146">
        <f t="shared" si="11"/>
        <v>0.83194027678396376</v>
      </c>
      <c r="D146">
        <f t="shared" si="12"/>
        <v>0.1264784838296267</v>
      </c>
    </row>
    <row r="147" spans="1:4" x14ac:dyDescent="0.25">
      <c r="A147">
        <v>144</v>
      </c>
      <c r="B147">
        <f t="shared" si="10"/>
        <v>0.10697160392107562</v>
      </c>
      <c r="C147">
        <f t="shared" si="11"/>
        <v>0.83775804095727813</v>
      </c>
      <c r="D147">
        <f t="shared" si="12"/>
        <v>0.12768794650880669</v>
      </c>
    </row>
    <row r="148" spans="1:4" x14ac:dyDescent="0.25">
      <c r="A148">
        <v>145</v>
      </c>
      <c r="B148">
        <f t="shared" si="10"/>
        <v>0.10873060994670733</v>
      </c>
      <c r="C148">
        <f t="shared" si="11"/>
        <v>0.8435758051305926</v>
      </c>
      <c r="D148">
        <f t="shared" si="12"/>
        <v>0.12889251835509308</v>
      </c>
    </row>
    <row r="149" spans="1:4" x14ac:dyDescent="0.25">
      <c r="A149">
        <v>146</v>
      </c>
      <c r="B149">
        <f t="shared" si="10"/>
        <v>0.11049932246894301</v>
      </c>
      <c r="C149">
        <f t="shared" si="11"/>
        <v>0.84939356930390697</v>
      </c>
      <c r="D149">
        <f t="shared" si="12"/>
        <v>0.13009201677792209</v>
      </c>
    </row>
    <row r="150" spans="1:4" x14ac:dyDescent="0.25">
      <c r="A150">
        <v>147</v>
      </c>
      <c r="B150">
        <f t="shared" si="10"/>
        <v>0.11227749807870203</v>
      </c>
      <c r="C150">
        <f t="shared" si="11"/>
        <v>0.85521133347722134</v>
      </c>
      <c r="D150">
        <f t="shared" si="12"/>
        <v>0.13128626069791505</v>
      </c>
    </row>
    <row r="151" spans="1:4" x14ac:dyDescent="0.25">
      <c r="A151">
        <v>148</v>
      </c>
      <c r="B151">
        <f t="shared" si="10"/>
        <v>0.11406489048435572</v>
      </c>
      <c r="C151">
        <f t="shared" si="11"/>
        <v>0.86102909765053592</v>
      </c>
      <c r="D151">
        <f t="shared" si="12"/>
        <v>0.13247507058193636</v>
      </c>
    </row>
    <row r="152" spans="1:4" x14ac:dyDescent="0.25">
      <c r="A152">
        <v>149</v>
      </c>
      <c r="B152">
        <f t="shared" si="10"/>
        <v>0.1158612505867498</v>
      </c>
      <c r="C152">
        <f t="shared" si="11"/>
        <v>0.86684686182385029</v>
      </c>
      <c r="D152">
        <f t="shared" si="12"/>
        <v>0.13365826847775295</v>
      </c>
    </row>
    <row r="153" spans="1:4" x14ac:dyDescent="0.25">
      <c r="A153">
        <v>150</v>
      </c>
      <c r="B153">
        <f t="shared" si="10"/>
        <v>0.11766632655508302</v>
      </c>
      <c r="C153">
        <f t="shared" si="11"/>
        <v>0.87266462599716477</v>
      </c>
      <c r="D153">
        <f t="shared" si="12"/>
        <v>0.13483567804828761</v>
      </c>
    </row>
    <row r="154" spans="1:4" x14ac:dyDescent="0.25">
      <c r="A154">
        <v>151</v>
      </c>
      <c r="B154">
        <f t="shared" si="10"/>
        <v>0.11947986390361667</v>
      </c>
      <c r="C154">
        <f t="shared" si="11"/>
        <v>0.87848239017047913</v>
      </c>
      <c r="D154">
        <f t="shared" si="12"/>
        <v>0.13600712460545772</v>
      </c>
    </row>
    <row r="155" spans="1:4" x14ac:dyDescent="0.25">
      <c r="A155">
        <v>152</v>
      </c>
      <c r="B155">
        <f t="shared" si="10"/>
        <v>0.12130160556919389</v>
      </c>
      <c r="C155">
        <f t="shared" si="11"/>
        <v>0.88430015434379361</v>
      </c>
      <c r="D155">
        <f t="shared" si="12"/>
        <v>0.13717243514359367</v>
      </c>
    </row>
    <row r="156" spans="1:4" x14ac:dyDescent="0.25">
      <c r="A156">
        <v>153</v>
      </c>
      <c r="B156">
        <f t="shared" si="10"/>
        <v>0.12313129198954319</v>
      </c>
      <c r="C156">
        <f t="shared" si="11"/>
        <v>0.89011791851710798</v>
      </c>
      <c r="D156">
        <f t="shared" si="12"/>
        <v>0.13833143837242798</v>
      </c>
    </row>
    <row r="157" spans="1:4" x14ac:dyDescent="0.25">
      <c r="A157">
        <v>154</v>
      </c>
      <c r="B157">
        <f t="shared" si="10"/>
        <v>0.1249686611823439</v>
      </c>
      <c r="C157">
        <f t="shared" si="11"/>
        <v>0.89593568269042256</v>
      </c>
      <c r="D157">
        <f t="shared" si="12"/>
        <v>0.13948396474964933</v>
      </c>
    </row>
    <row r="158" spans="1:4" x14ac:dyDescent="0.25">
      <c r="A158">
        <v>155</v>
      </c>
      <c r="B158">
        <f t="shared" si="10"/>
        <v>0.12681344882502837</v>
      </c>
      <c r="C158">
        <f t="shared" si="11"/>
        <v>0.90175344686373693</v>
      </c>
      <c r="D158">
        <f t="shared" si="12"/>
        <v>0.14062984651301369</v>
      </c>
    </row>
    <row r="159" spans="1:4" x14ac:dyDescent="0.25">
      <c r="A159">
        <v>156</v>
      </c>
      <c r="B159">
        <f t="shared" si="10"/>
        <v>0.12866538833529739</v>
      </c>
      <c r="C159">
        <f t="shared" si="11"/>
        <v>0.9075712110370513</v>
      </c>
      <c r="D159">
        <f t="shared" si="12"/>
        <v>0.14176891771200603</v>
      </c>
    </row>
    <row r="160" spans="1:4" x14ac:dyDescent="0.25">
      <c r="A160">
        <v>157</v>
      </c>
      <c r="B160">
        <f t="shared" si="10"/>
        <v>0.13052421095232353</v>
      </c>
      <c r="C160">
        <f t="shared" si="11"/>
        <v>0.91338897521036577</v>
      </c>
      <c r="D160">
        <f t="shared" si="12"/>
        <v>0.14290101423904536</v>
      </c>
    </row>
    <row r="161" spans="1:4" x14ac:dyDescent="0.25">
      <c r="A161">
        <v>158</v>
      </c>
      <c r="B161">
        <f t="shared" si="10"/>
        <v>0.13238964581861823</v>
      </c>
      <c r="C161">
        <f t="shared" si="11"/>
        <v>0.91920673938368014</v>
      </c>
      <c r="D161">
        <f t="shared" si="12"/>
        <v>0.14402597386022681</v>
      </c>
    </row>
    <row r="162" spans="1:4" x14ac:dyDescent="0.25">
      <c r="A162">
        <v>159</v>
      </c>
      <c r="B162">
        <f t="shared" si="10"/>
        <v>0.13426142006253799</v>
      </c>
      <c r="C162">
        <f t="shared" si="11"/>
        <v>0.92502450355699462</v>
      </c>
      <c r="D162">
        <f t="shared" si="12"/>
        <v>0.14514363624559443</v>
      </c>
    </row>
    <row r="163" spans="1:4" x14ac:dyDescent="0.25">
      <c r="A163">
        <v>160</v>
      </c>
      <c r="B163">
        <f t="shared" si="10"/>
        <v>0.13613925888140324</v>
      </c>
      <c r="C163">
        <f t="shared" si="11"/>
        <v>0.93084226773030898</v>
      </c>
      <c r="D163">
        <f t="shared" si="12"/>
        <v>0.14625384299893715</v>
      </c>
    </row>
    <row r="164" spans="1:4" x14ac:dyDescent="0.25">
      <c r="A164">
        <v>161</v>
      </c>
      <c r="B164">
        <f t="shared" ref="B164:B183" si="13">(RADIANS(A164)-SIN(RADIANS(A164)))*($B$1/12)^2/8</f>
        <v>0.13802288562520634</v>
      </c>
      <c r="C164">
        <f t="shared" ref="C164:C183" si="14">$B$1/24*RADIANS(A164)</f>
        <v>0.93666003190362357</v>
      </c>
      <c r="D164">
        <f t="shared" si="12"/>
        <v>0.14735643768710313</v>
      </c>
    </row>
    <row r="165" spans="1:4" x14ac:dyDescent="0.25">
      <c r="A165">
        <v>162</v>
      </c>
      <c r="B165">
        <f t="shared" si="13"/>
        <v>0.13991202188088145</v>
      </c>
      <c r="C165">
        <f t="shared" si="14"/>
        <v>0.94247779607693793</v>
      </c>
      <c r="D165">
        <f t="shared" si="12"/>
        <v>0.14845126586882468</v>
      </c>
    </row>
    <row r="166" spans="1:4" x14ac:dyDescent="0.25">
      <c r="A166">
        <v>163</v>
      </c>
      <c r="B166">
        <f t="shared" si="13"/>
        <v>0.14180638755711225</v>
      </c>
      <c r="C166">
        <f t="shared" si="14"/>
        <v>0.94829556025025241</v>
      </c>
      <c r="D166">
        <f t="shared" si="12"/>
        <v>0.14953817512304915</v>
      </c>
    </row>
    <row r="167" spans="1:4" x14ac:dyDescent="0.25">
      <c r="A167">
        <v>164</v>
      </c>
      <c r="B167">
        <f t="shared" si="13"/>
        <v>0.14370570096965007</v>
      </c>
      <c r="C167">
        <f t="shared" si="14"/>
        <v>0.95411332442356678</v>
      </c>
      <c r="D167">
        <f t="shared" si="12"/>
        <v>0.1506170150767685</v>
      </c>
    </row>
    <row r="168" spans="1:4" x14ac:dyDescent="0.25">
      <c r="A168">
        <v>165</v>
      </c>
      <c r="B168">
        <f t="shared" si="13"/>
        <v>0.1456096789271179</v>
      </c>
      <c r="C168">
        <f t="shared" si="14"/>
        <v>0.95993108859688114</v>
      </c>
      <c r="D168">
        <f t="shared" si="12"/>
        <v>0.15168763743234287</v>
      </c>
    </row>
    <row r="169" spans="1:4" x14ac:dyDescent="0.25">
      <c r="A169">
        <v>166</v>
      </c>
      <c r="B169">
        <f t="shared" si="13"/>
        <v>0.1475180368172733</v>
      </c>
      <c r="C169">
        <f t="shared" si="14"/>
        <v>0.96574885277019562</v>
      </c>
      <c r="D169">
        <f t="shared" si="12"/>
        <v>0.15274989599431177</v>
      </c>
    </row>
    <row r="170" spans="1:4" x14ac:dyDescent="0.25">
      <c r="A170">
        <v>167</v>
      </c>
      <c r="B170">
        <f t="shared" si="13"/>
        <v>0.14943048869370359</v>
      </c>
      <c r="C170">
        <f t="shared" si="14"/>
        <v>0.97156661694350999</v>
      </c>
      <c r="D170">
        <f t="shared" si="12"/>
        <v>0.15380364669568714</v>
      </c>
    </row>
    <row r="171" spans="1:4" x14ac:dyDescent="0.25">
      <c r="A171">
        <v>168</v>
      </c>
      <c r="B171">
        <f t="shared" si="13"/>
        <v>0.15134674736292858</v>
      </c>
      <c r="C171">
        <f t="shared" si="14"/>
        <v>0.97738438111682457</v>
      </c>
      <c r="D171">
        <f t="shared" si="12"/>
        <v>0.15484874762372372</v>
      </c>
    </row>
    <row r="172" spans="1:4" x14ac:dyDescent="0.25">
      <c r="A172">
        <v>169</v>
      </c>
      <c r="B172">
        <f t="shared" si="13"/>
        <v>0.15326652447188177</v>
      </c>
      <c r="C172">
        <f t="shared" si="14"/>
        <v>0.98320214529013894</v>
      </c>
      <c r="D172">
        <f t="shared" si="12"/>
        <v>0.15588505904516048</v>
      </c>
    </row>
    <row r="173" spans="1:4" x14ac:dyDescent="0.25">
      <c r="A173">
        <v>170</v>
      </c>
      <c r="B173">
        <f t="shared" si="13"/>
        <v>0.15518953059574611</v>
      </c>
      <c r="C173">
        <f t="shared" si="14"/>
        <v>0.98901990946345342</v>
      </c>
      <c r="D173">
        <f t="shared" si="12"/>
        <v>0.15691244343092844</v>
      </c>
    </row>
    <row r="174" spans="1:4" x14ac:dyDescent="0.25">
      <c r="A174">
        <v>171</v>
      </c>
      <c r="B174">
        <f t="shared" si="13"/>
        <v>0.15711547532611511</v>
      </c>
      <c r="C174">
        <f t="shared" si="14"/>
        <v>0.99483767363676778</v>
      </c>
      <c r="D174">
        <f t="shared" si="12"/>
        <v>0.15793076548031962</v>
      </c>
    </row>
    <row r="175" spans="1:4" x14ac:dyDescent="0.25">
      <c r="A175">
        <v>172</v>
      </c>
      <c r="B175">
        <f t="shared" si="13"/>
        <v>0.15904406735945453</v>
      </c>
      <c r="C175">
        <f t="shared" si="14"/>
        <v>1.0006554378100823</v>
      </c>
      <c r="D175">
        <f t="shared" si="12"/>
        <v>0.15893989214461257</v>
      </c>
    </row>
    <row r="176" spans="1:4" x14ac:dyDescent="0.25">
      <c r="A176">
        <v>173</v>
      </c>
      <c r="B176">
        <f t="shared" si="13"/>
        <v>0.16097501458583569</v>
      </c>
      <c r="C176">
        <f t="shared" si="14"/>
        <v>1.0064732019833966</v>
      </c>
      <c r="D176">
        <f t="shared" si="12"/>
        <v>0.1599396926501489</v>
      </c>
    </row>
    <row r="177" spans="1:4" x14ac:dyDescent="0.25">
      <c r="A177">
        <v>174</v>
      </c>
      <c r="B177">
        <f t="shared" si="13"/>
        <v>0.16290802417791553</v>
      </c>
      <c r="C177">
        <f t="shared" si="14"/>
        <v>1.012290966156711</v>
      </c>
      <c r="D177">
        <f t="shared" si="12"/>
        <v>0.16093003852085747</v>
      </c>
    </row>
    <row r="178" spans="1:4" x14ac:dyDescent="0.25">
      <c r="A178">
        <v>175</v>
      </c>
      <c r="B178">
        <f t="shared" si="13"/>
        <v>0.16484280268013435</v>
      </c>
      <c r="C178">
        <f t="shared" si="14"/>
        <v>1.0181087303300256</v>
      </c>
      <c r="D178">
        <f t="shared" si="12"/>
        <v>0.16191080360022023</v>
      </c>
    </row>
    <row r="179" spans="1:4" x14ac:dyDescent="0.25">
      <c r="A179">
        <v>176</v>
      </c>
      <c r="B179">
        <f t="shared" si="13"/>
        <v>0.16677905609810523</v>
      </c>
      <c r="C179">
        <f t="shared" si="14"/>
        <v>1.0239264945033399</v>
      </c>
      <c r="D179">
        <f t="shared" si="12"/>
        <v>0.16288186407267657</v>
      </c>
    </row>
    <row r="180" spans="1:4" x14ac:dyDescent="0.25">
      <c r="A180">
        <v>177</v>
      </c>
      <c r="B180">
        <f t="shared" si="13"/>
        <v>0.16871648998816774</v>
      </c>
      <c r="C180">
        <f t="shared" si="14"/>
        <v>1.0297442586766543</v>
      </c>
      <c r="D180">
        <f t="shared" si="12"/>
        <v>0.16384309848446138</v>
      </c>
    </row>
    <row r="181" spans="1:4" x14ac:dyDescent="0.25">
      <c r="A181">
        <v>178</v>
      </c>
      <c r="B181">
        <f t="shared" si="13"/>
        <v>0.17065480954707807</v>
      </c>
      <c r="C181">
        <f t="shared" si="14"/>
        <v>1.0355620228499687</v>
      </c>
      <c r="D181">
        <f t="shared" si="12"/>
        <v>0.16479438776387262</v>
      </c>
    </row>
    <row r="182" spans="1:4" x14ac:dyDescent="0.25">
      <c r="A182">
        <v>179</v>
      </c>
      <c r="B182">
        <f t="shared" si="13"/>
        <v>0.17259371970180926</v>
      </c>
      <c r="C182">
        <f t="shared" si="14"/>
        <v>1.0413797870232833</v>
      </c>
      <c r="D182">
        <f t="shared" si="12"/>
        <v>0.16573561524096531</v>
      </c>
    </row>
    <row r="183" spans="1:4" x14ac:dyDescent="0.25">
      <c r="A183">
        <v>180</v>
      </c>
      <c r="B183">
        <f t="shared" si="13"/>
        <v>0.17453292519943295</v>
      </c>
      <c r="C183">
        <f t="shared" si="14"/>
        <v>1.0471975511965976</v>
      </c>
      <c r="D183">
        <f t="shared" si="12"/>
        <v>0.16666666666666669</v>
      </c>
    </row>
    <row r="184" spans="1:4" x14ac:dyDescent="0.25">
      <c r="A184">
        <v>181</v>
      </c>
      <c r="B184">
        <f t="shared" ref="B184:B215" si="15">PI()*($B$1/12)^2/4-(RADIANS(180-A4)-SIN(RADIANS(180-A4)))*($B$1/12)^2/8</f>
        <v>0.17647213069705664</v>
      </c>
      <c r="C184">
        <f t="shared" ref="C184:C215" si="16">PI()*$B$1/12-$B$1/24*RADIANS(180-A4)</f>
        <v>1.053015315369912</v>
      </c>
      <c r="D184">
        <f t="shared" si="12"/>
        <v>0.16758743023131059</v>
      </c>
    </row>
    <row r="185" spans="1:4" x14ac:dyDescent="0.25">
      <c r="A185">
        <v>182</v>
      </c>
      <c r="B185">
        <f t="shared" si="15"/>
        <v>0.17841104085178783</v>
      </c>
      <c r="C185">
        <f t="shared" si="16"/>
        <v>1.0588330795432266</v>
      </c>
      <c r="D185">
        <f t="shared" si="12"/>
        <v>0.16849779658258612</v>
      </c>
    </row>
    <row r="186" spans="1:4" x14ac:dyDescent="0.25">
      <c r="A186">
        <v>183</v>
      </c>
      <c r="B186">
        <f t="shared" si="15"/>
        <v>0.18034936041069816</v>
      </c>
      <c r="C186">
        <f t="shared" si="16"/>
        <v>1.064650843716541</v>
      </c>
      <c r="D186">
        <f t="shared" si="12"/>
        <v>0.16939765884289804</v>
      </c>
    </row>
    <row r="187" spans="1:4" x14ac:dyDescent="0.25">
      <c r="A187">
        <v>184</v>
      </c>
      <c r="B187">
        <f t="shared" si="15"/>
        <v>0.18228679430076067</v>
      </c>
      <c r="C187">
        <f t="shared" si="16"/>
        <v>1.0704686078898553</v>
      </c>
      <c r="D187">
        <f t="shared" si="12"/>
        <v>0.17028691262613546</v>
      </c>
    </row>
    <row r="188" spans="1:4" x14ac:dyDescent="0.25">
      <c r="A188">
        <v>185</v>
      </c>
      <c r="B188">
        <f t="shared" si="15"/>
        <v>0.18422304771873155</v>
      </c>
      <c r="C188">
        <f t="shared" si="16"/>
        <v>1.0762863720631697</v>
      </c>
      <c r="D188">
        <f t="shared" si="12"/>
        <v>0.17116545605384575</v>
      </c>
    </row>
    <row r="189" spans="1:4" x14ac:dyDescent="0.25">
      <c r="A189">
        <v>186</v>
      </c>
      <c r="B189">
        <f t="shared" si="15"/>
        <v>0.18615782622095037</v>
      </c>
      <c r="C189">
        <f t="shared" si="16"/>
        <v>1.0821041362364843</v>
      </c>
      <c r="D189">
        <f t="shared" si="12"/>
        <v>0.17203318977081078</v>
      </c>
    </row>
    <row r="190" spans="1:4" x14ac:dyDescent="0.25">
      <c r="A190">
        <v>187</v>
      </c>
      <c r="B190">
        <f t="shared" si="15"/>
        <v>0.18809083581303021</v>
      </c>
      <c r="C190">
        <f t="shared" si="16"/>
        <v>1.0879219004097986</v>
      </c>
      <c r="D190">
        <f t="shared" si="12"/>
        <v>0.17289001696002271</v>
      </c>
    </row>
    <row r="191" spans="1:4" x14ac:dyDescent="0.25">
      <c r="A191">
        <v>188</v>
      </c>
      <c r="B191">
        <f t="shared" si="15"/>
        <v>0.19002178303941136</v>
      </c>
      <c r="C191">
        <f t="shared" si="16"/>
        <v>1.093739664583113</v>
      </c>
      <c r="D191">
        <f t="shared" si="12"/>
        <v>0.17373584335705661</v>
      </c>
    </row>
    <row r="192" spans="1:4" x14ac:dyDescent="0.25">
      <c r="A192">
        <v>189</v>
      </c>
      <c r="B192">
        <f t="shared" si="15"/>
        <v>0.19195037507275078</v>
      </c>
      <c r="C192">
        <f t="shared" si="16"/>
        <v>1.0995574287564276</v>
      </c>
      <c r="D192">
        <f t="shared" si="12"/>
        <v>0.17457057726383782</v>
      </c>
    </row>
    <row r="193" spans="1:4" x14ac:dyDescent="0.25">
      <c r="A193">
        <v>190</v>
      </c>
      <c r="B193">
        <f t="shared" si="15"/>
        <v>0.19387631980311978</v>
      </c>
      <c r="C193">
        <f t="shared" si="16"/>
        <v>1.105375192929742</v>
      </c>
      <c r="D193">
        <f t="shared" si="12"/>
        <v>0.17539412956180087</v>
      </c>
    </row>
    <row r="194" spans="1:4" x14ac:dyDescent="0.25">
      <c r="A194">
        <v>191</v>
      </c>
      <c r="B194">
        <f t="shared" si="15"/>
        <v>0.19579932592698412</v>
      </c>
      <c r="C194">
        <f t="shared" si="16"/>
        <v>1.1111929571030563</v>
      </c>
      <c r="D194">
        <f t="shared" si="12"/>
        <v>0.17620641372443915</v>
      </c>
    </row>
    <row r="195" spans="1:4" x14ac:dyDescent="0.25">
      <c r="A195">
        <v>192</v>
      </c>
      <c r="B195">
        <f t="shared" si="15"/>
        <v>0.19771910303593732</v>
      </c>
      <c r="C195">
        <f t="shared" si="16"/>
        <v>1.1170107212763707</v>
      </c>
      <c r="D195">
        <f t="shared" si="12"/>
        <v>0.17700734582924174</v>
      </c>
    </row>
    <row r="196" spans="1:4" x14ac:dyDescent="0.25">
      <c r="A196">
        <v>193</v>
      </c>
      <c r="B196">
        <f t="shared" si="15"/>
        <v>0.1996353617051623</v>
      </c>
      <c r="C196">
        <f t="shared" si="16"/>
        <v>1.1228284854496853</v>
      </c>
      <c r="D196">
        <f t="shared" ref="D196:D259" si="17">B196/C196</f>
        <v>0.17779684456901687</v>
      </c>
    </row>
    <row r="197" spans="1:4" x14ac:dyDescent="0.25">
      <c r="A197">
        <v>194</v>
      </c>
      <c r="B197">
        <f t="shared" si="15"/>
        <v>0.2015478135815926</v>
      </c>
      <c r="C197">
        <f t="shared" si="16"/>
        <v>1.1286462496229996</v>
      </c>
      <c r="D197">
        <f t="shared" si="17"/>
        <v>0.17857483126259921</v>
      </c>
    </row>
    <row r="198" spans="1:4" x14ac:dyDescent="0.25">
      <c r="A198">
        <v>195</v>
      </c>
      <c r="B198">
        <f t="shared" si="15"/>
        <v>0.20345617147174799</v>
      </c>
      <c r="C198">
        <f t="shared" si="16"/>
        <v>1.1344640137963142</v>
      </c>
      <c r="D198">
        <f t="shared" si="17"/>
        <v>0.17934122986494064</v>
      </c>
    </row>
    <row r="199" spans="1:4" x14ac:dyDescent="0.25">
      <c r="A199">
        <v>196</v>
      </c>
      <c r="B199">
        <f t="shared" si="15"/>
        <v>0.20536014942921582</v>
      </c>
      <c r="C199">
        <f t="shared" si="16"/>
        <v>1.1402817779696286</v>
      </c>
      <c r="D199">
        <f t="shared" si="17"/>
        <v>0.18009596697658145</v>
      </c>
    </row>
    <row r="200" spans="1:4" x14ac:dyDescent="0.25">
      <c r="A200">
        <v>197</v>
      </c>
      <c r="B200">
        <f t="shared" si="15"/>
        <v>0.20725946284175364</v>
      </c>
      <c r="C200">
        <f t="shared" si="16"/>
        <v>1.146099542142943</v>
      </c>
      <c r="D200">
        <f t="shared" si="17"/>
        <v>0.18083897185250247</v>
      </c>
    </row>
    <row r="201" spans="1:4" x14ac:dyDescent="0.25">
      <c r="A201">
        <v>198</v>
      </c>
      <c r="B201">
        <f t="shared" si="15"/>
        <v>0.20915382851798445</v>
      </c>
      <c r="C201">
        <f t="shared" si="16"/>
        <v>1.1519173063162573</v>
      </c>
      <c r="D201">
        <f t="shared" si="17"/>
        <v>0.18157017641035558</v>
      </c>
    </row>
    <row r="202" spans="1:4" x14ac:dyDescent="0.25">
      <c r="A202">
        <v>199</v>
      </c>
      <c r="B202">
        <f t="shared" si="15"/>
        <v>0.21104296477365955</v>
      </c>
      <c r="C202">
        <f t="shared" si="16"/>
        <v>1.1577350704895717</v>
      </c>
      <c r="D202">
        <f t="shared" si="17"/>
        <v>0.18228951523807235</v>
      </c>
    </row>
    <row r="203" spans="1:4" x14ac:dyDescent="0.25">
      <c r="A203">
        <v>200</v>
      </c>
      <c r="B203">
        <f t="shared" si="15"/>
        <v>0.21292659151746265</v>
      </c>
      <c r="C203">
        <f t="shared" si="16"/>
        <v>1.1635528346628863</v>
      </c>
      <c r="D203">
        <f t="shared" si="17"/>
        <v>0.18299692560085029</v>
      </c>
    </row>
    <row r="204" spans="1:4" x14ac:dyDescent="0.25">
      <c r="A204">
        <v>201</v>
      </c>
      <c r="B204">
        <f t="shared" si="15"/>
        <v>0.2148044303363279</v>
      </c>
      <c r="C204">
        <f t="shared" si="16"/>
        <v>1.1693705988362006</v>
      </c>
      <c r="D204">
        <f t="shared" si="17"/>
        <v>0.18369234744751486</v>
      </c>
    </row>
    <row r="205" spans="1:4" x14ac:dyDescent="0.25">
      <c r="A205">
        <v>202</v>
      </c>
      <c r="B205">
        <f t="shared" si="15"/>
        <v>0.21667620458024767</v>
      </c>
      <c r="C205">
        <f t="shared" si="16"/>
        <v>1.1751883630095152</v>
      </c>
      <c r="D205">
        <f t="shared" si="17"/>
        <v>0.18437572341625824</v>
      </c>
    </row>
    <row r="206" spans="1:4" x14ac:dyDescent="0.25">
      <c r="A206">
        <v>203</v>
      </c>
      <c r="B206">
        <f t="shared" si="15"/>
        <v>0.21854163944654237</v>
      </c>
      <c r="C206">
        <f t="shared" si="16"/>
        <v>1.1810061271828296</v>
      </c>
      <c r="D206">
        <f t="shared" si="17"/>
        <v>0.18504699883975309</v>
      </c>
    </row>
    <row r="207" spans="1:4" x14ac:dyDescent="0.25">
      <c r="A207">
        <v>204</v>
      </c>
      <c r="B207">
        <f t="shared" si="15"/>
        <v>0.2204004620635685</v>
      </c>
      <c r="C207">
        <f t="shared" si="16"/>
        <v>1.186823891356144</v>
      </c>
      <c r="D207">
        <f t="shared" si="17"/>
        <v>0.18570612174964246</v>
      </c>
    </row>
    <row r="208" spans="1:4" x14ac:dyDescent="0.25">
      <c r="A208">
        <v>205</v>
      </c>
      <c r="B208">
        <f t="shared" si="15"/>
        <v>0.22225240157383752</v>
      </c>
      <c r="C208">
        <f t="shared" si="16"/>
        <v>1.1926416555294583</v>
      </c>
      <c r="D208">
        <f t="shared" si="17"/>
        <v>0.1863530428804043</v>
      </c>
    </row>
    <row r="209" spans="1:4" x14ac:dyDescent="0.25">
      <c r="A209">
        <v>206</v>
      </c>
      <c r="B209">
        <f t="shared" si="15"/>
        <v>0.224097189216522</v>
      </c>
      <c r="C209">
        <f t="shared" si="16"/>
        <v>1.1984594197027727</v>
      </c>
      <c r="D209">
        <f t="shared" si="17"/>
        <v>0.18698771567259229</v>
      </c>
    </row>
    <row r="210" spans="1:4" x14ac:dyDescent="0.25">
      <c r="A210">
        <v>207</v>
      </c>
      <c r="B210">
        <f t="shared" si="15"/>
        <v>0.22593455840932269</v>
      </c>
      <c r="C210">
        <f t="shared" si="16"/>
        <v>1.2042771838760873</v>
      </c>
      <c r="D210">
        <f t="shared" si="17"/>
        <v>0.18761009627545178</v>
      </c>
    </row>
    <row r="211" spans="1:4" x14ac:dyDescent="0.25">
      <c r="A211">
        <v>208</v>
      </c>
      <c r="B211">
        <f t="shared" si="15"/>
        <v>0.227764244829672</v>
      </c>
      <c r="C211">
        <f t="shared" si="16"/>
        <v>1.2100949480494017</v>
      </c>
      <c r="D211">
        <f t="shared" si="17"/>
        <v>0.18822014354891234</v>
      </c>
    </row>
    <row r="212" spans="1:4" x14ac:dyDescent="0.25">
      <c r="A212">
        <v>209</v>
      </c>
      <c r="B212">
        <f t="shared" si="15"/>
        <v>0.22958598649524922</v>
      </c>
      <c r="C212">
        <f t="shared" si="16"/>
        <v>1.2159127122227162</v>
      </c>
      <c r="D212">
        <f t="shared" si="17"/>
        <v>0.1888178190649564</v>
      </c>
    </row>
    <row r="213" spans="1:4" x14ac:dyDescent="0.25">
      <c r="A213">
        <v>210</v>
      </c>
      <c r="B213">
        <f t="shared" si="15"/>
        <v>0.23139952384378287</v>
      </c>
      <c r="C213">
        <f t="shared" si="16"/>
        <v>1.2217304763960306</v>
      </c>
      <c r="D213">
        <f t="shared" si="17"/>
        <v>0.18940308710836601</v>
      </c>
    </row>
    <row r="214" spans="1:4" x14ac:dyDescent="0.25">
      <c r="A214">
        <v>211</v>
      </c>
      <c r="B214">
        <f t="shared" si="15"/>
        <v>0.23320459981211611</v>
      </c>
      <c r="C214">
        <f t="shared" si="16"/>
        <v>1.227548240569345</v>
      </c>
      <c r="D214">
        <f t="shared" si="17"/>
        <v>0.18997591467684746</v>
      </c>
    </row>
    <row r="215" spans="1:4" x14ac:dyDescent="0.25">
      <c r="A215">
        <v>212</v>
      </c>
      <c r="B215">
        <f t="shared" si="15"/>
        <v>0.23500095991451017</v>
      </c>
      <c r="C215">
        <f t="shared" si="16"/>
        <v>1.2333660047426593</v>
      </c>
      <c r="D215">
        <f t="shared" si="17"/>
        <v>0.19053627148053501</v>
      </c>
    </row>
    <row r="216" spans="1:4" x14ac:dyDescent="0.25">
      <c r="A216">
        <v>213</v>
      </c>
      <c r="B216">
        <f t="shared" ref="B216:B247" si="18">PI()*($B$1/12)^2/4-(RADIANS(180-A36)-SIN(RADIANS(180-A36)))*($B$1/12)^2/8</f>
        <v>0.23678835232016388</v>
      </c>
      <c r="C216">
        <f t="shared" ref="C216:C247" si="19">PI()*$B$1/12-$B$1/24*RADIANS(180-A36)</f>
        <v>1.2391837689159739</v>
      </c>
      <c r="D216">
        <f t="shared" si="17"/>
        <v>0.19108412994087556</v>
      </c>
    </row>
    <row r="217" spans="1:4" x14ac:dyDescent="0.25">
      <c r="A217">
        <v>214</v>
      </c>
      <c r="B217">
        <f t="shared" si="18"/>
        <v>0.23856652792992289</v>
      </c>
      <c r="C217">
        <f t="shared" si="19"/>
        <v>1.2450015330892883</v>
      </c>
      <c r="D217">
        <f t="shared" si="17"/>
        <v>0.19161946518889428</v>
      </c>
    </row>
    <row r="218" spans="1:4" x14ac:dyDescent="0.25">
      <c r="A218">
        <v>215</v>
      </c>
      <c r="B218">
        <f t="shared" si="18"/>
        <v>0.24033524045215857</v>
      </c>
      <c r="C218">
        <f t="shared" si="19"/>
        <v>1.2508192972626027</v>
      </c>
      <c r="D218">
        <f t="shared" si="17"/>
        <v>0.19214225506284421</v>
      </c>
    </row>
    <row r="219" spans="1:4" x14ac:dyDescent="0.25">
      <c r="A219">
        <v>216</v>
      </c>
      <c r="B219">
        <f t="shared" si="18"/>
        <v>0.24209424647779026</v>
      </c>
      <c r="C219">
        <f t="shared" si="19"/>
        <v>1.2566370614359172</v>
      </c>
      <c r="D219">
        <f t="shared" si="17"/>
        <v>0.19265248010523997</v>
      </c>
    </row>
    <row r="220" spans="1:4" x14ac:dyDescent="0.25">
      <c r="A220">
        <v>217</v>
      </c>
      <c r="B220">
        <f t="shared" si="18"/>
        <v>0.24384330555443018</v>
      </c>
      <c r="C220">
        <f t="shared" si="19"/>
        <v>1.2624548256092316</v>
      </c>
      <c r="D220">
        <f t="shared" si="17"/>
        <v>0.19315012355927827</v>
      </c>
    </row>
    <row r="221" spans="1:4" x14ac:dyDescent="0.25">
      <c r="A221">
        <v>218</v>
      </c>
      <c r="B221">
        <f t="shared" si="18"/>
        <v>0.24558218025962758</v>
      </c>
      <c r="C221">
        <f t="shared" si="19"/>
        <v>1.268272589782546</v>
      </c>
      <c r="D221">
        <f t="shared" si="17"/>
        <v>0.19363517136464672</v>
      </c>
    </row>
    <row r="222" spans="1:4" x14ac:dyDescent="0.25">
      <c r="A222">
        <v>219</v>
      </c>
      <c r="B222">
        <f t="shared" si="18"/>
        <v>0.24731063627318994</v>
      </c>
      <c r="C222">
        <f t="shared" si="19"/>
        <v>1.2740903539558603</v>
      </c>
      <c r="D222">
        <f t="shared" si="17"/>
        <v>0.19410761215272318</v>
      </c>
    </row>
    <row r="223" spans="1:4" x14ac:dyDescent="0.25">
      <c r="A223">
        <v>220</v>
      </c>
      <c r="B223">
        <f t="shared" si="18"/>
        <v>0.24902844244855915</v>
      </c>
      <c r="C223">
        <f t="shared" si="19"/>
        <v>1.2799081181291749</v>
      </c>
      <c r="D223">
        <f t="shared" si="17"/>
        <v>0.1945674372411676</v>
      </c>
    </row>
    <row r="224" spans="1:4" x14ac:dyDescent="0.25">
      <c r="A224">
        <v>221</v>
      </c>
      <c r="B224">
        <f t="shared" si="18"/>
        <v>0.25073537088322084</v>
      </c>
      <c r="C224">
        <f t="shared" si="19"/>
        <v>1.2857258823024893</v>
      </c>
      <c r="D224">
        <f t="shared" si="17"/>
        <v>0.19501464062790874</v>
      </c>
    </row>
    <row r="225" spans="1:4" x14ac:dyDescent="0.25">
      <c r="A225">
        <v>222</v>
      </c>
      <c r="B225">
        <f t="shared" si="18"/>
        <v>0.25243119698812611</v>
      </c>
      <c r="C225">
        <f t="shared" si="19"/>
        <v>1.2915436464758039</v>
      </c>
      <c r="D225">
        <f t="shared" si="17"/>
        <v>0.19544921898452869</v>
      </c>
    </row>
    <row r="226" spans="1:4" x14ac:dyDescent="0.25">
      <c r="A226">
        <v>223</v>
      </c>
      <c r="B226">
        <f t="shared" si="18"/>
        <v>0.25411569955610297</v>
      </c>
      <c r="C226">
        <f t="shared" si="19"/>
        <v>1.2973614106491183</v>
      </c>
      <c r="D226">
        <f t="shared" si="17"/>
        <v>0.19587117164904683</v>
      </c>
    </row>
    <row r="227" spans="1:4" x14ac:dyDescent="0.25">
      <c r="A227">
        <v>224</v>
      </c>
      <c r="B227">
        <f t="shared" si="18"/>
        <v>0.25578866082923862</v>
      </c>
      <c r="C227">
        <f t="shared" si="19"/>
        <v>1.3031791748224326</v>
      </c>
      <c r="D227">
        <f t="shared" si="17"/>
        <v>0.19628050061810698</v>
      </c>
    </row>
    <row r="228" spans="1:4" x14ac:dyDescent="0.25">
      <c r="A228">
        <v>225</v>
      </c>
      <c r="B228">
        <f t="shared" si="18"/>
        <v>0.25744986656521052</v>
      </c>
      <c r="C228">
        <f t="shared" si="19"/>
        <v>1.308996938995747</v>
      </c>
      <c r="D228">
        <f t="shared" si="17"/>
        <v>0.19667721053857024</v>
      </c>
    </row>
    <row r="229" spans="1:4" x14ac:dyDescent="0.25">
      <c r="A229">
        <v>226</v>
      </c>
      <c r="B229">
        <f t="shared" si="18"/>
        <v>0.25909910610254644</v>
      </c>
      <c r="C229">
        <f t="shared" si="19"/>
        <v>1.3148147031690613</v>
      </c>
      <c r="D229">
        <f t="shared" si="17"/>
        <v>0.19706130869851626</v>
      </c>
    </row>
    <row r="230" spans="1:4" x14ac:dyDescent="0.25">
      <c r="A230">
        <v>227</v>
      </c>
      <c r="B230">
        <f t="shared" si="18"/>
        <v>0.26073617242479435</v>
      </c>
      <c r="C230">
        <f t="shared" si="19"/>
        <v>1.3206324673423759</v>
      </c>
      <c r="D230">
        <f t="shared" si="17"/>
        <v>0.19743280501765684</v>
      </c>
    </row>
    <row r="231" spans="1:4" x14ac:dyDescent="0.25">
      <c r="A231">
        <v>228</v>
      </c>
      <c r="B231">
        <f t="shared" si="18"/>
        <v>0.2623608622235814</v>
      </c>
      <c r="C231">
        <f t="shared" si="19"/>
        <v>1.3264502315156903</v>
      </c>
      <c r="D231">
        <f t="shared" si="17"/>
        <v>0.19779171203716436</v>
      </c>
    </row>
    <row r="232" spans="1:4" x14ac:dyDescent="0.25">
      <c r="A232">
        <v>229</v>
      </c>
      <c r="B232">
        <f t="shared" si="18"/>
        <v>0.2639729759605437</v>
      </c>
      <c r="C232">
        <f t="shared" si="19"/>
        <v>1.3322679956890049</v>
      </c>
      <c r="D232">
        <f t="shared" si="17"/>
        <v>0.19813804490891912</v>
      </c>
    </row>
    <row r="233" spans="1:4" x14ac:dyDescent="0.25">
      <c r="A233">
        <v>230</v>
      </c>
      <c r="B233">
        <f t="shared" si="18"/>
        <v>0.26557231792810754</v>
      </c>
      <c r="C233">
        <f t="shared" si="19"/>
        <v>1.3380857598623193</v>
      </c>
      <c r="D233">
        <f t="shared" si="17"/>
        <v>0.1984718213841789</v>
      </c>
    </row>
    <row r="234" spans="1:4" x14ac:dyDescent="0.25">
      <c r="A234">
        <v>231</v>
      </c>
      <c r="B234">
        <f t="shared" si="18"/>
        <v>0.26715869630910399</v>
      </c>
      <c r="C234">
        <f t="shared" si="19"/>
        <v>1.3439035240356336</v>
      </c>
      <c r="D234">
        <f t="shared" si="17"/>
        <v>0.19879306180167458</v>
      </c>
    </row>
    <row r="235" spans="1:4" x14ac:dyDescent="0.25">
      <c r="A235">
        <v>232</v>
      </c>
      <c r="B235">
        <f t="shared" si="18"/>
        <v>0.26873192323519812</v>
      </c>
      <c r="C235">
        <f t="shared" si="19"/>
        <v>1.349721288208948</v>
      </c>
      <c r="D235">
        <f t="shared" si="17"/>
        <v>0.19910178907513548</v>
      </c>
    </row>
    <row r="236" spans="1:4" x14ac:dyDescent="0.25">
      <c r="A236">
        <v>233</v>
      </c>
      <c r="B236">
        <f t="shared" si="18"/>
        <v>0.27029181484411557</v>
      </c>
      <c r="C236">
        <f t="shared" si="19"/>
        <v>1.3555390523822624</v>
      </c>
      <c r="D236">
        <f t="shared" si="17"/>
        <v>0.19939802868024875</v>
      </c>
    </row>
    <row r="237" spans="1:4" x14ac:dyDescent="0.25">
      <c r="A237">
        <v>234</v>
      </c>
      <c r="B237">
        <f t="shared" si="18"/>
        <v>0.27183819133564879</v>
      </c>
      <c r="C237">
        <f t="shared" si="19"/>
        <v>1.3613568165555769</v>
      </c>
      <c r="D237">
        <f t="shared" si="17"/>
        <v>0.19968180864105667</v>
      </c>
    </row>
    <row r="238" spans="1:4" x14ac:dyDescent="0.25">
      <c r="A238">
        <v>235</v>
      </c>
      <c r="B238">
        <f t="shared" si="18"/>
        <v>0.27337087702642587</v>
      </c>
      <c r="C238">
        <f t="shared" si="19"/>
        <v>1.3671745807288913</v>
      </c>
      <c r="D238">
        <f t="shared" si="17"/>
        <v>0.19995315951579626</v>
      </c>
    </row>
    <row r="239" spans="1:4" x14ac:dyDescent="0.25">
      <c r="A239">
        <v>236</v>
      </c>
      <c r="B239">
        <f t="shared" si="18"/>
        <v>0.27488970040342553</v>
      </c>
      <c r="C239">
        <f t="shared" si="19"/>
        <v>1.3729923449022059</v>
      </c>
      <c r="D239">
        <f t="shared" si="17"/>
        <v>0.2002121143821855</v>
      </c>
    </row>
    <row r="240" spans="1:4" x14ac:dyDescent="0.25">
      <c r="A240">
        <v>237</v>
      </c>
      <c r="B240">
        <f t="shared" si="18"/>
        <v>0.27639449417622136</v>
      </c>
      <c r="C240">
        <f t="shared" si="19"/>
        <v>1.3788101090755203</v>
      </c>
      <c r="D240">
        <f t="shared" si="17"/>
        <v>0.20045870882216071</v>
      </c>
    </row>
    <row r="241" spans="1:4" x14ac:dyDescent="0.25">
      <c r="A241">
        <v>238</v>
      </c>
      <c r="B241">
        <f t="shared" si="18"/>
        <v>0.27788509532794059</v>
      </c>
      <c r="C241">
        <f t="shared" si="19"/>
        <v>1.3846278732488346</v>
      </c>
      <c r="D241">
        <f t="shared" si="17"/>
        <v>0.20069298090606993</v>
      </c>
    </row>
    <row r="242" spans="1:4" x14ac:dyDescent="0.25">
      <c r="A242">
        <v>239</v>
      </c>
      <c r="B242">
        <f t="shared" si="18"/>
        <v>0.27936134516492001</v>
      </c>
      <c r="C242">
        <f t="shared" si="19"/>
        <v>1.390445637422149</v>
      </c>
      <c r="D242">
        <f t="shared" si="17"/>
        <v>0.20091497117632651</v>
      </c>
    </row>
    <row r="243" spans="1:4" x14ac:dyDescent="0.25">
      <c r="A243">
        <v>240</v>
      </c>
      <c r="B243">
        <f t="shared" si="18"/>
        <v>0.28082308936504607</v>
      </c>
      <c r="C243">
        <f t="shared" si="19"/>
        <v>1.3962634015954636</v>
      </c>
      <c r="D243">
        <f t="shared" si="17"/>
        <v>0.20112472263052866</v>
      </c>
    </row>
    <row r="244" spans="1:4" x14ac:dyDescent="0.25">
      <c r="A244">
        <v>241</v>
      </c>
      <c r="B244">
        <f t="shared" si="18"/>
        <v>0.28227017802476279</v>
      </c>
      <c r="C244">
        <f t="shared" si="19"/>
        <v>1.4020811657687779</v>
      </c>
      <c r="D244">
        <f t="shared" si="17"/>
        <v>0.20132228070404945</v>
      </c>
    </row>
    <row r="245" spans="1:4" x14ac:dyDescent="0.25">
      <c r="A245">
        <v>242</v>
      </c>
      <c r="B245">
        <f t="shared" si="18"/>
        <v>0.28370246570473356</v>
      </c>
      <c r="C245">
        <f t="shared" si="19"/>
        <v>1.4078989299420923</v>
      </c>
      <c r="D245">
        <f t="shared" si="17"/>
        <v>0.20150769325210185</v>
      </c>
    </row>
    <row r="246" spans="1:4" x14ac:dyDescent="0.25">
      <c r="A246">
        <v>243</v>
      </c>
      <c r="B246">
        <f t="shared" si="18"/>
        <v>0.28511981147414378</v>
      </c>
      <c r="C246">
        <f t="shared" si="19"/>
        <v>1.4137166941154069</v>
      </c>
      <c r="D246">
        <f t="shared" si="17"/>
        <v>0.2016810105312857</v>
      </c>
    </row>
    <row r="247" spans="1:4" x14ac:dyDescent="0.25">
      <c r="A247">
        <v>244</v>
      </c>
      <c r="B247">
        <f t="shared" si="18"/>
        <v>0.28652207895362947</v>
      </c>
      <c r="C247">
        <f t="shared" si="19"/>
        <v>1.4195344582887213</v>
      </c>
      <c r="D247">
        <f t="shared" si="17"/>
        <v>0.20184228518062033</v>
      </c>
    </row>
    <row r="248" spans="1:4" x14ac:dyDescent="0.25">
      <c r="A248">
        <v>245</v>
      </c>
      <c r="B248">
        <f t="shared" ref="B248:B279" si="20">PI()*($B$1/12)^2/4-(RADIANS(180-A68)-SIN(RADIANS(180-A68)))*($B$1/12)^2/8</f>
        <v>0.28790913635681986</v>
      </c>
      <c r="C248">
        <f t="shared" ref="C248:C279" si="21">PI()*$B$1/12-$B$1/24*RADIANS(180-A68)</f>
        <v>1.4253522224620356</v>
      </c>
      <c r="D248">
        <f t="shared" si="17"/>
        <v>0.20199157220206906</v>
      </c>
    </row>
    <row r="249" spans="1:4" x14ac:dyDescent="0.25">
      <c r="A249">
        <v>246</v>
      </c>
      <c r="B249">
        <f t="shared" si="20"/>
        <v>0.28928085653048063</v>
      </c>
      <c r="C249">
        <f t="shared" si="21"/>
        <v>1.43116998663535</v>
      </c>
      <c r="D249">
        <f t="shared" si="17"/>
        <v>0.20212892894056123</v>
      </c>
    </row>
    <row r="250" spans="1:4" x14ac:dyDescent="0.25">
      <c r="A250">
        <v>247</v>
      </c>
      <c r="B250">
        <f t="shared" si="20"/>
        <v>0.29063711699324635</v>
      </c>
      <c r="C250">
        <f t="shared" si="21"/>
        <v>1.4369877508086644</v>
      </c>
      <c r="D250">
        <f t="shared" si="17"/>
        <v>0.20225441506351771</v>
      </c>
    </row>
    <row r="251" spans="1:4" x14ac:dyDescent="0.25">
      <c r="A251">
        <v>248</v>
      </c>
      <c r="B251">
        <f t="shared" si="20"/>
        <v>0.29197779997292916</v>
      </c>
      <c r="C251">
        <f t="shared" si="21"/>
        <v>1.442805514981979</v>
      </c>
      <c r="D251">
        <f t="shared" si="17"/>
        <v>0.20236809253988472</v>
      </c>
    </row>
    <row r="252" spans="1:4" x14ac:dyDescent="0.25">
      <c r="A252">
        <v>249</v>
      </c>
      <c r="B252">
        <f t="shared" si="20"/>
        <v>0.29330279244239343</v>
      </c>
      <c r="C252">
        <f t="shared" si="21"/>
        <v>1.4486232791552933</v>
      </c>
      <c r="D252">
        <f t="shared" si="17"/>
        <v>0.20247002561868344</v>
      </c>
    </row>
    <row r="253" spans="1:4" x14ac:dyDescent="0.25">
      <c r="A253">
        <v>250</v>
      </c>
      <c r="B253">
        <f t="shared" si="20"/>
        <v>0.29461198615398509</v>
      </c>
      <c r="C253">
        <f t="shared" si="21"/>
        <v>1.4544410433286079</v>
      </c>
      <c r="D253">
        <f t="shared" si="17"/>
        <v>0.20256028080707991</v>
      </c>
    </row>
    <row r="254" spans="1:4" x14ac:dyDescent="0.25">
      <c r="A254">
        <v>251</v>
      </c>
      <c r="B254">
        <f t="shared" si="20"/>
        <v>0.29590527767250463</v>
      </c>
      <c r="C254">
        <f t="shared" si="21"/>
        <v>1.4602588075019223</v>
      </c>
      <c r="D254">
        <f t="shared" si="17"/>
        <v>0.20263892684798279</v>
      </c>
    </row>
    <row r="255" spans="1:4" x14ac:dyDescent="0.25">
      <c r="A255">
        <v>252</v>
      </c>
      <c r="B255">
        <f t="shared" si="20"/>
        <v>0.29718256840671464</v>
      </c>
      <c r="C255">
        <f t="shared" si="21"/>
        <v>1.4660765716752366</v>
      </c>
      <c r="D255">
        <f t="shared" si="17"/>
        <v>0.20270603469717416</v>
      </c>
    </row>
    <row r="256" spans="1:4" x14ac:dyDescent="0.25">
      <c r="A256">
        <v>253</v>
      </c>
      <c r="B256">
        <f t="shared" si="20"/>
        <v>0.29844376463937161</v>
      </c>
      <c r="C256">
        <f t="shared" si="21"/>
        <v>1.471894335848551</v>
      </c>
      <c r="D256">
        <f t="shared" si="17"/>
        <v>0.20276167749998031</v>
      </c>
    </row>
    <row r="257" spans="1:4" x14ac:dyDescent="0.25">
      <c r="A257">
        <v>254</v>
      </c>
      <c r="B257">
        <f t="shared" si="20"/>
        <v>0.29968877755577311</v>
      </c>
      <c r="C257">
        <f t="shared" si="21"/>
        <v>1.4777121000218656</v>
      </c>
      <c r="D257">
        <f t="shared" si="17"/>
        <v>0.20280593056748919</v>
      </c>
    </row>
    <row r="258" spans="1:4" x14ac:dyDescent="0.25">
      <c r="A258">
        <v>255</v>
      </c>
      <c r="B258">
        <f t="shared" si="20"/>
        <v>0.30091752327081156</v>
      </c>
      <c r="C258">
        <f t="shared" si="21"/>
        <v>1.48352986419518</v>
      </c>
      <c r="D258">
        <f t="shared" si="17"/>
        <v>0.20283887135232045</v>
      </c>
    </row>
    <row r="259" spans="1:4" x14ac:dyDescent="0.25">
      <c r="A259">
        <v>256</v>
      </c>
      <c r="B259">
        <f t="shared" si="20"/>
        <v>0.30212992285452667</v>
      </c>
      <c r="C259">
        <f t="shared" si="21"/>
        <v>1.4893476283684943</v>
      </c>
      <c r="D259">
        <f t="shared" si="17"/>
        <v>0.20286057942395547</v>
      </c>
    </row>
    <row r="260" spans="1:4" x14ac:dyDescent="0.25">
      <c r="A260">
        <v>257</v>
      </c>
      <c r="B260">
        <f t="shared" si="20"/>
        <v>0.30332590235614787</v>
      </c>
      <c r="C260">
        <f t="shared" si="21"/>
        <v>1.4951653925418089</v>
      </c>
      <c r="D260">
        <f t="shared" ref="D260:D323" si="22">B260/C260</f>
        <v>0.2028711364436333</v>
      </c>
    </row>
    <row r="261" spans="1:4" x14ac:dyDescent="0.25">
      <c r="A261">
        <v>258</v>
      </c>
      <c r="B261">
        <f t="shared" si="20"/>
        <v>0.30450539282662087</v>
      </c>
      <c r="C261">
        <f t="shared" si="21"/>
        <v>1.5009831567151233</v>
      </c>
      <c r="D261">
        <f t="shared" si="22"/>
        <v>0.20287062613882081</v>
      </c>
    </row>
    <row r="262" spans="1:4" x14ac:dyDescent="0.25">
      <c r="A262">
        <v>259</v>
      </c>
      <c r="B262">
        <f t="shared" si="20"/>
        <v>0.30566833033960983</v>
      </c>
      <c r="C262">
        <f t="shared" si="21"/>
        <v>1.5068009208884376</v>
      </c>
      <c r="D262">
        <f t="shared" si="22"/>
        <v>0.20285913427726215</v>
      </c>
    </row>
    <row r="263" spans="1:4" x14ac:dyDescent="0.25">
      <c r="A263">
        <v>260</v>
      </c>
      <c r="B263">
        <f t="shared" si="20"/>
        <v>0.30681465601097024</v>
      </c>
      <c r="C263">
        <f t="shared" si="21"/>
        <v>1.512618685061752</v>
      </c>
      <c r="D263">
        <f t="shared" si="22"/>
        <v>0.20283674864061638</v>
      </c>
    </row>
    <row r="264" spans="1:4" x14ac:dyDescent="0.25">
      <c r="A264">
        <v>261</v>
      </c>
      <c r="B264">
        <f t="shared" si="20"/>
        <v>0.30794431601668543</v>
      </c>
      <c r="C264">
        <f t="shared" si="21"/>
        <v>1.5184364492350666</v>
      </c>
      <c r="D264">
        <f t="shared" si="22"/>
        <v>0.20280355899768912</v>
      </c>
    </row>
    <row r="265" spans="1:4" x14ac:dyDescent="0.25">
      <c r="A265">
        <v>262</v>
      </c>
      <c r="B265">
        <f t="shared" si="20"/>
        <v>0.30905726160926189</v>
      </c>
      <c r="C265">
        <f t="shared" si="21"/>
        <v>1.524254213408381</v>
      </c>
      <c r="D265">
        <f t="shared" si="22"/>
        <v>0.20275965707726648</v>
      </c>
    </row>
    <row r="266" spans="1:4" x14ac:dyDescent="0.25">
      <c r="A266">
        <v>263</v>
      </c>
      <c r="B266">
        <f t="shared" si="20"/>
        <v>0.31015344913257825</v>
      </c>
      <c r="C266">
        <f t="shared" si="21"/>
        <v>1.5300719775816956</v>
      </c>
      <c r="D266">
        <f t="shared" si="22"/>
        <v>0.20270513654055738</v>
      </c>
    </row>
    <row r="267" spans="1:4" x14ac:dyDescent="0.25">
      <c r="A267">
        <v>264</v>
      </c>
      <c r="B267">
        <f t="shared" si="20"/>
        <v>0.31123284003518348</v>
      </c>
      <c r="C267">
        <f t="shared" si="21"/>
        <v>1.5358897417550099</v>
      </c>
      <c r="D267">
        <f t="shared" si="22"/>
        <v>0.20264009295325333</v>
      </c>
    </row>
    <row r="268" spans="1:4" x14ac:dyDescent="0.25">
      <c r="A268">
        <v>265</v>
      </c>
      <c r="B268">
        <f t="shared" si="20"/>
        <v>0.31229540088203994</v>
      </c>
      <c r="C268">
        <f t="shared" si="21"/>
        <v>1.5417075059283243</v>
      </c>
      <c r="D268">
        <f t="shared" si="22"/>
        <v>0.20256462375721151</v>
      </c>
    </row>
    <row r="269" spans="1:4" x14ac:dyDescent="0.25">
      <c r="A269">
        <v>266</v>
      </c>
      <c r="B269">
        <f t="shared" si="20"/>
        <v>0.31334110336470783</v>
      </c>
      <c r="C269">
        <f t="shared" si="21"/>
        <v>1.5475252701016387</v>
      </c>
      <c r="D269">
        <f t="shared" si="22"/>
        <v>0.20247882824176963</v>
      </c>
    </row>
    <row r="270" spans="1:4" x14ac:dyDescent="0.25">
      <c r="A270">
        <v>267</v>
      </c>
      <c r="B270">
        <f t="shared" si="20"/>
        <v>0.31436992430996852</v>
      </c>
      <c r="C270">
        <f t="shared" si="21"/>
        <v>1.553343034274953</v>
      </c>
      <c r="D270">
        <f t="shared" si="22"/>
        <v>0.20238280751470042</v>
      </c>
    </row>
    <row r="271" spans="1:4" x14ac:dyDescent="0.25">
      <c r="A271">
        <v>268</v>
      </c>
      <c r="B271">
        <f t="shared" si="20"/>
        <v>0.31538184568688327</v>
      </c>
      <c r="C271">
        <f t="shared" si="21"/>
        <v>1.5591607984482676</v>
      </c>
      <c r="D271">
        <f t="shared" si="22"/>
        <v>0.20227666447281289</v>
      </c>
    </row>
    <row r="272" spans="1:4" x14ac:dyDescent="0.25">
      <c r="A272">
        <v>269</v>
      </c>
      <c r="B272">
        <f t="shared" si="20"/>
        <v>0.31637685461228543</v>
      </c>
      <c r="C272">
        <f t="shared" si="21"/>
        <v>1.564978562621582</v>
      </c>
      <c r="D272">
        <f t="shared" si="22"/>
        <v>0.20216050377220829</v>
      </c>
    </row>
    <row r="273" spans="1:4" x14ac:dyDescent="0.25">
      <c r="A273">
        <v>270</v>
      </c>
      <c r="B273">
        <f t="shared" si="20"/>
        <v>0.31735494335470499</v>
      </c>
      <c r="C273">
        <f t="shared" si="21"/>
        <v>1.5707963267948966</v>
      </c>
      <c r="D273">
        <f t="shared" si="22"/>
        <v>0.20203443179819897</v>
      </c>
    </row>
    <row r="274" spans="1:4" x14ac:dyDescent="0.25">
      <c r="A274">
        <v>271</v>
      </c>
      <c r="B274">
        <f t="shared" si="20"/>
        <v>0.31831610933672355</v>
      </c>
      <c r="C274">
        <f t="shared" si="21"/>
        <v>1.5766140909682109</v>
      </c>
      <c r="D274">
        <f t="shared" si="22"/>
        <v>0.201898556634898</v>
      </c>
    </row>
    <row r="275" spans="1:4" x14ac:dyDescent="0.25">
      <c r="A275">
        <v>272</v>
      </c>
      <c r="B275">
        <f t="shared" si="20"/>
        <v>0.31926035513575957</v>
      </c>
      <c r="C275">
        <f t="shared" si="21"/>
        <v>1.5824318551415253</v>
      </c>
      <c r="D275">
        <f t="shared" si="22"/>
        <v>0.20175298803448721</v>
      </c>
    </row>
    <row r="276" spans="1:4" x14ac:dyDescent="0.25">
      <c r="A276">
        <v>273</v>
      </c>
      <c r="B276">
        <f t="shared" si="20"/>
        <v>0.32018768848328294</v>
      </c>
      <c r="C276">
        <f t="shared" si="21"/>
        <v>1.5882496193148397</v>
      </c>
      <c r="D276">
        <f t="shared" si="22"/>
        <v>0.20159783738617221</v>
      </c>
    </row>
    <row r="277" spans="1:4" x14ac:dyDescent="0.25">
      <c r="A277">
        <v>274</v>
      </c>
      <c r="B277">
        <f t="shared" si="20"/>
        <v>0.32109812226246037</v>
      </c>
      <c r="C277">
        <f t="shared" si="21"/>
        <v>1.594067383488154</v>
      </c>
      <c r="D277">
        <f t="shared" si="22"/>
        <v>0.2014332176848323</v>
      </c>
    </row>
    <row r="278" spans="1:4" x14ac:dyDescent="0.25">
      <c r="A278">
        <v>275</v>
      </c>
      <c r="B278">
        <f t="shared" si="20"/>
        <v>0.32199167450423066</v>
      </c>
      <c r="C278">
        <f t="shared" si="21"/>
        <v>1.5998851476614686</v>
      </c>
      <c r="D278">
        <f t="shared" si="22"/>
        <v>0.20125924349937352</v>
      </c>
    </row>
    <row r="279" spans="1:4" x14ac:dyDescent="0.25">
      <c r="A279">
        <v>276</v>
      </c>
      <c r="B279">
        <f t="shared" si="20"/>
        <v>0.32286836838181238</v>
      </c>
      <c r="C279">
        <f t="shared" si="21"/>
        <v>1.605702911834783</v>
      </c>
      <c r="D279">
        <f t="shared" si="22"/>
        <v>0.2010760309407931</v>
      </c>
    </row>
    <row r="280" spans="1:4" x14ac:dyDescent="0.25">
      <c r="A280">
        <v>277</v>
      </c>
      <c r="B280">
        <f t="shared" ref="B280:B311" si="23">PI()*($B$1/12)^2/4-(RADIANS(180-A100)-SIN(RADIANS(180-A100)))*($B$1/12)^2/8</f>
        <v>0.32372823220364527</v>
      </c>
      <c r="C280">
        <f t="shared" ref="C280:C311" si="24">PI()*$B$1/12-$B$1/24*RADIANS(180-A100)</f>
        <v>1.6115206760080976</v>
      </c>
      <c r="D280">
        <f t="shared" si="22"/>
        <v>0.20088369762996364</v>
      </c>
    </row>
    <row r="281" spans="1:4" x14ac:dyDescent="0.25">
      <c r="A281">
        <v>278</v>
      </c>
      <c r="B281">
        <f t="shared" si="23"/>
        <v>0.32457129940476703</v>
      </c>
      <c r="C281">
        <f t="shared" si="24"/>
        <v>1.6173384401814119</v>
      </c>
      <c r="D281">
        <f t="shared" si="22"/>
        <v>0.20068236266514561</v>
      </c>
    </row>
    <row r="282" spans="1:4" x14ac:dyDescent="0.25">
      <c r="A282">
        <v>279</v>
      </c>
      <c r="B282">
        <f t="shared" si="23"/>
        <v>0.32539760853662875</v>
      </c>
      <c r="C282">
        <f t="shared" si="24"/>
        <v>1.6231562043547263</v>
      </c>
      <c r="D282">
        <f t="shared" si="22"/>
        <v>0.20047214658923609</v>
      </c>
    </row>
    <row r="283" spans="1:4" x14ac:dyDescent="0.25">
      <c r="A283">
        <v>280</v>
      </c>
      <c r="B283">
        <f t="shared" si="23"/>
        <v>0.32620720325535169</v>
      </c>
      <c r="C283">
        <f t="shared" si="24"/>
        <v>1.6289739685280407</v>
      </c>
      <c r="D283">
        <f t="shared" si="22"/>
        <v>0.20025317135676282</v>
      </c>
    </row>
    <row r="284" spans="1:4" x14ac:dyDescent="0.25">
      <c r="A284">
        <v>281</v>
      </c>
      <c r="B284">
        <f t="shared" si="23"/>
        <v>0.32700013230842945</v>
      </c>
      <c r="C284">
        <f t="shared" si="24"/>
        <v>1.6347917327013552</v>
      </c>
      <c r="D284">
        <f t="shared" si="22"/>
        <v>0.2000255603006319</v>
      </c>
    </row>
    <row r="285" spans="1:4" x14ac:dyDescent="0.25">
      <c r="A285">
        <v>282</v>
      </c>
      <c r="B285">
        <f t="shared" si="23"/>
        <v>0.32777644951987861</v>
      </c>
      <c r="C285">
        <f t="shared" si="24"/>
        <v>1.6406094968746696</v>
      </c>
      <c r="D285">
        <f t="shared" si="22"/>
        <v>0.1997894380986375</v>
      </c>
    </row>
    <row r="286" spans="1:4" x14ac:dyDescent="0.25">
      <c r="A286">
        <v>283</v>
      </c>
      <c r="B286">
        <f t="shared" si="23"/>
        <v>0.32853621377384373</v>
      </c>
      <c r="C286">
        <f t="shared" si="24"/>
        <v>1.646427261047984</v>
      </c>
      <c r="D286">
        <f t="shared" si="22"/>
        <v>0.19954493073974239</v>
      </c>
    </row>
    <row r="287" spans="1:4" x14ac:dyDescent="0.25">
      <c r="A287">
        <v>284</v>
      </c>
      <c r="B287">
        <f t="shared" si="23"/>
        <v>0.32927948899666065</v>
      </c>
      <c r="C287">
        <f t="shared" si="24"/>
        <v>1.6522450252212986</v>
      </c>
      <c r="D287">
        <f t="shared" si="22"/>
        <v>0.19929216549013823</v>
      </c>
    </row>
    <row r="288" spans="1:4" x14ac:dyDescent="0.25">
      <c r="A288">
        <v>285</v>
      </c>
      <c r="B288">
        <f t="shared" si="23"/>
        <v>0.33000634413738372</v>
      </c>
      <c r="C288">
        <f t="shared" si="24"/>
        <v>1.6580627893946129</v>
      </c>
      <c r="D288">
        <f t="shared" si="22"/>
        <v>0.19903127085909375</v>
      </c>
    </row>
    <row r="289" spans="1:4" x14ac:dyDescent="0.25">
      <c r="A289">
        <v>286</v>
      </c>
      <c r="B289">
        <f t="shared" si="23"/>
        <v>0.3307168531467834</v>
      </c>
      <c r="C289">
        <f t="shared" si="24"/>
        <v>1.6638805535679273</v>
      </c>
      <c r="D289">
        <f t="shared" si="22"/>
        <v>0.19876237656459997</v>
      </c>
    </row>
    <row r="290" spans="1:4" x14ac:dyDescent="0.25">
      <c r="A290">
        <v>287</v>
      </c>
      <c r="B290">
        <f t="shared" si="23"/>
        <v>0.33141109495482007</v>
      </c>
      <c r="C290">
        <f t="shared" si="24"/>
        <v>1.6696983177412417</v>
      </c>
      <c r="D290">
        <f t="shared" si="22"/>
        <v>0.19848561349882121</v>
      </c>
    </row>
    <row r="291" spans="1:4" x14ac:dyDescent="0.25">
      <c r="A291">
        <v>288</v>
      </c>
      <c r="B291">
        <f t="shared" si="23"/>
        <v>0.33208915344660123</v>
      </c>
      <c r="C291">
        <f t="shared" si="24"/>
        <v>1.6755160819145563</v>
      </c>
      <c r="D291">
        <f t="shared" si="22"/>
        <v>0.19820111369336071</v>
      </c>
    </row>
    <row r="292" spans="1:4" x14ac:dyDescent="0.25">
      <c r="A292">
        <v>289</v>
      </c>
      <c r="B292">
        <f t="shared" si="23"/>
        <v>0.33275111743682939</v>
      </c>
      <c r="C292">
        <f t="shared" si="24"/>
        <v>1.6813338460878706</v>
      </c>
      <c r="D292">
        <f t="shared" si="22"/>
        <v>0.19790901028434957</v>
      </c>
    </row>
    <row r="293" spans="1:4" x14ac:dyDescent="0.25">
      <c r="A293">
        <v>290</v>
      </c>
      <c r="B293">
        <f t="shared" si="23"/>
        <v>0.33339708064274798</v>
      </c>
      <c r="C293">
        <f t="shared" si="24"/>
        <v>1.6871516102611852</v>
      </c>
      <c r="D293">
        <f t="shared" si="22"/>
        <v>0.19760943747736773</v>
      </c>
    </row>
    <row r="294" spans="1:4" x14ac:dyDescent="0.25">
      <c r="A294">
        <v>291</v>
      </c>
      <c r="B294">
        <f t="shared" si="23"/>
        <v>0.33402714165559449</v>
      </c>
      <c r="C294">
        <f t="shared" si="24"/>
        <v>1.6929693744344996</v>
      </c>
      <c r="D294">
        <f t="shared" si="22"/>
        <v>0.19730253051220678</v>
      </c>
    </row>
    <row r="295" spans="1:4" x14ac:dyDescent="0.25">
      <c r="A295">
        <v>292</v>
      </c>
      <c r="B295">
        <f t="shared" si="23"/>
        <v>0.33464140391056829</v>
      </c>
      <c r="C295">
        <f t="shared" si="24"/>
        <v>1.6987871386078139</v>
      </c>
      <c r="D295">
        <f t="shared" si="22"/>
        <v>0.19698842562748198</v>
      </c>
    </row>
    <row r="296" spans="1:4" x14ac:dyDescent="0.25">
      <c r="A296">
        <v>293</v>
      </c>
      <c r="B296">
        <f t="shared" si="23"/>
        <v>0.33523997565532365</v>
      </c>
      <c r="C296">
        <f t="shared" si="24"/>
        <v>1.7046049027811283</v>
      </c>
      <c r="D296">
        <f t="shared" si="22"/>
        <v>0.19666726002510421</v>
      </c>
    </row>
    <row r="297" spans="1:4" x14ac:dyDescent="0.25">
      <c r="A297">
        <v>294</v>
      </c>
      <c r="B297">
        <f t="shared" si="23"/>
        <v>0.33582296991699606</v>
      </c>
      <c r="C297">
        <f t="shared" si="24"/>
        <v>1.7104226669544427</v>
      </c>
      <c r="D297">
        <f t="shared" si="22"/>
        <v>0.19633917183461924</v>
      </c>
    </row>
    <row r="298" spans="1:4" x14ac:dyDescent="0.25">
      <c r="A298">
        <v>295</v>
      </c>
      <c r="B298">
        <f t="shared" si="23"/>
        <v>0.33639050446777341</v>
      </c>
      <c r="C298">
        <f t="shared" si="24"/>
        <v>1.7162404311277573</v>
      </c>
      <c r="D298">
        <f t="shared" si="22"/>
        <v>0.19600430007742456</v>
      </c>
    </row>
    <row r="299" spans="1:4" x14ac:dyDescent="0.25">
      <c r="A299">
        <v>296</v>
      </c>
      <c r="B299">
        <f t="shared" si="23"/>
        <v>0.33694270178902125</v>
      </c>
      <c r="C299">
        <f t="shared" si="24"/>
        <v>1.7220581953010716</v>
      </c>
      <c r="D299">
        <f t="shared" si="22"/>
        <v>0.19566278463087175</v>
      </c>
    </row>
    <row r="300" spans="1:4" x14ac:dyDescent="0.25">
      <c r="A300">
        <v>297</v>
      </c>
      <c r="B300">
        <f t="shared" si="23"/>
        <v>0.33747968903397368</v>
      </c>
      <c r="C300">
        <f t="shared" si="24"/>
        <v>1.7278759594743862</v>
      </c>
      <c r="D300">
        <f t="shared" si="22"/>
        <v>0.19531476619226407</v>
      </c>
    </row>
    <row r="301" spans="1:4" x14ac:dyDescent="0.25">
      <c r="A301">
        <v>298</v>
      </c>
      <c r="B301">
        <f t="shared" si="23"/>
        <v>0.33800159798900159</v>
      </c>
      <c r="C301">
        <f t="shared" si="24"/>
        <v>1.7336937236477006</v>
      </c>
      <c r="D301">
        <f t="shared" si="22"/>
        <v>0.1949603862427583</v>
      </c>
    </row>
    <row r="302" spans="1:4" x14ac:dyDescent="0.25">
      <c r="A302">
        <v>299</v>
      </c>
      <c r="B302">
        <f t="shared" si="23"/>
        <v>0.33850856503346893</v>
      </c>
      <c r="C302">
        <f t="shared" si="24"/>
        <v>1.7395114878210149</v>
      </c>
      <c r="D302">
        <f t="shared" si="22"/>
        <v>0.19459978701117919</v>
      </c>
    </row>
    <row r="303" spans="1:4" x14ac:dyDescent="0.25">
      <c r="A303">
        <v>300</v>
      </c>
      <c r="B303">
        <f t="shared" si="23"/>
        <v>0.3390007310981904</v>
      </c>
      <c r="C303">
        <f t="shared" si="24"/>
        <v>1.7453292519943293</v>
      </c>
      <c r="D303">
        <f t="shared" si="22"/>
        <v>0.19423311143775629</v>
      </c>
    </row>
    <row r="304" spans="1:4" x14ac:dyDescent="0.25">
      <c r="A304">
        <v>301</v>
      </c>
      <c r="B304">
        <f t="shared" si="23"/>
        <v>0.33947824162250245</v>
      </c>
      <c r="C304">
        <f t="shared" si="24"/>
        <v>1.7511470161676437</v>
      </c>
      <c r="D304">
        <f t="shared" si="22"/>
        <v>0.19386050313779193</v>
      </c>
    </row>
    <row r="305" spans="1:4" x14ac:dyDescent="0.25">
      <c r="A305">
        <v>302</v>
      </c>
      <c r="B305">
        <f t="shared" si="23"/>
        <v>0.33994124650996116</v>
      </c>
      <c r="C305">
        <f t="shared" si="24"/>
        <v>1.7569647803409583</v>
      </c>
      <c r="D305">
        <f t="shared" si="22"/>
        <v>0.19348210636526922</v>
      </c>
    </row>
    <row r="306" spans="1:4" x14ac:dyDescent="0.25">
      <c r="A306">
        <v>303</v>
      </c>
      <c r="B306">
        <f t="shared" si="23"/>
        <v>0.34038990008268011</v>
      </c>
      <c r="C306">
        <f t="shared" si="24"/>
        <v>1.7627825445142726</v>
      </c>
      <c r="D306">
        <f t="shared" si="22"/>
        <v>0.19309806597640955</v>
      </c>
    </row>
    <row r="307" spans="1:4" x14ac:dyDescent="0.25">
      <c r="A307">
        <v>304</v>
      </c>
      <c r="B307">
        <f t="shared" si="23"/>
        <v>0.3408243610343224</v>
      </c>
      <c r="C307">
        <f t="shared" si="24"/>
        <v>1.7686003086875872</v>
      </c>
      <c r="D307">
        <f t="shared" si="22"/>
        <v>0.19270852739318786</v>
      </c>
    </row>
    <row r="308" spans="1:4" x14ac:dyDescent="0.25">
      <c r="A308">
        <v>305</v>
      </c>
      <c r="B308">
        <f t="shared" si="23"/>
        <v>0.34124479238176092</v>
      </c>
      <c r="C308">
        <f t="shared" si="24"/>
        <v>1.7744180728609016</v>
      </c>
      <c r="D308">
        <f t="shared" si="22"/>
        <v>0.19231363656681569</v>
      </c>
    </row>
    <row r="309" spans="1:4" x14ac:dyDescent="0.25">
      <c r="A309">
        <v>306</v>
      </c>
      <c r="B309">
        <f t="shared" si="23"/>
        <v>0.34165136141542196</v>
      </c>
      <c r="C309">
        <f t="shared" si="24"/>
        <v>1.780235837034216</v>
      </c>
      <c r="D309">
        <f t="shared" si="22"/>
        <v>0.1919135399412002</v>
      </c>
    </row>
    <row r="310" spans="1:4" x14ac:dyDescent="0.25">
      <c r="A310">
        <v>307</v>
      </c>
      <c r="B310">
        <f t="shared" si="23"/>
        <v>0.34204423964832692</v>
      </c>
      <c r="C310">
        <f t="shared" si="24"/>
        <v>1.7860536012075303</v>
      </c>
      <c r="D310">
        <f t="shared" si="22"/>
        <v>0.19150838441638859</v>
      </c>
    </row>
    <row r="311" spans="1:4" x14ac:dyDescent="0.25">
      <c r="A311">
        <v>308</v>
      </c>
      <c r="B311">
        <f t="shared" si="23"/>
        <v>0.34242360276384759</v>
      </c>
      <c r="C311">
        <f t="shared" si="24"/>
        <v>1.7918713653808447</v>
      </c>
      <c r="D311">
        <f t="shared" si="22"/>
        <v>0.19109831731200683</v>
      </c>
    </row>
    <row r="312" spans="1:4" x14ac:dyDescent="0.25">
      <c r="A312">
        <v>309</v>
      </c>
      <c r="B312">
        <f t="shared" ref="B312:B343" si="25">PI()*($B$1/12)^2/4-(RADIANS(180-A132)-SIN(RADIANS(180-A132)))*($B$1/12)^2/8</f>
        <v>0.34278963056219158</v>
      </c>
      <c r="C312">
        <f t="shared" ref="C312:C343" si="26">PI()*$B$1/12-$B$1/24*RADIANS(180-A132)</f>
        <v>1.7976891295541593</v>
      </c>
      <c r="D312">
        <f t="shared" si="22"/>
        <v>0.1906834863307017</v>
      </c>
    </row>
    <row r="313" spans="1:4" x14ac:dyDescent="0.25">
      <c r="A313">
        <v>310</v>
      </c>
      <c r="B313">
        <f t="shared" si="25"/>
        <v>0.3431425069056333</v>
      </c>
      <c r="C313">
        <f t="shared" si="26"/>
        <v>1.8035068937274736</v>
      </c>
      <c r="D313">
        <f t="shared" si="22"/>
        <v>0.19026403952159512</v>
      </c>
    </row>
    <row r="314" spans="1:4" x14ac:dyDescent="0.25">
      <c r="A314">
        <v>311</v>
      </c>
      <c r="B314">
        <f t="shared" si="25"/>
        <v>0.34348241966250759</v>
      </c>
      <c r="C314">
        <f t="shared" si="26"/>
        <v>1.8093246579007882</v>
      </c>
      <c r="D314">
        <f t="shared" si="22"/>
        <v>0.18984012524375929</v>
      </c>
    </row>
    <row r="315" spans="1:4" x14ac:dyDescent="0.25">
      <c r="A315">
        <v>312</v>
      </c>
      <c r="B315">
        <f t="shared" si="25"/>
        <v>0.34380956064998347</v>
      </c>
      <c r="C315">
        <f t="shared" si="26"/>
        <v>1.8151424220741026</v>
      </c>
      <c r="D315">
        <f t="shared" si="22"/>
        <v>0.18941189212972268</v>
      </c>
    </row>
    <row r="316" spans="1:4" x14ac:dyDescent="0.25">
      <c r="A316">
        <v>313</v>
      </c>
      <c r="B316">
        <f t="shared" si="25"/>
        <v>0.34412412557563454</v>
      </c>
      <c r="C316">
        <f t="shared" si="26"/>
        <v>1.820960186247417</v>
      </c>
      <c r="D316">
        <f t="shared" si="22"/>
        <v>0.18897948904901418</v>
      </c>
    </row>
    <row r="317" spans="1:4" x14ac:dyDescent="0.25">
      <c r="A317">
        <v>314</v>
      </c>
      <c r="B317">
        <f t="shared" si="25"/>
        <v>0.34442631397782475</v>
      </c>
      <c r="C317">
        <f t="shared" si="26"/>
        <v>1.8267779504207313</v>
      </c>
      <c r="D317">
        <f t="shared" si="22"/>
        <v>0.18854306507175586</v>
      </c>
    </row>
    <row r="318" spans="1:4" x14ac:dyDescent="0.25">
      <c r="A318">
        <v>315</v>
      </c>
      <c r="B318">
        <f t="shared" si="25"/>
        <v>0.34471632916492695</v>
      </c>
      <c r="C318">
        <f t="shared" si="26"/>
        <v>1.8325957145940459</v>
      </c>
      <c r="D318">
        <f t="shared" si="22"/>
        <v>0.18810276943231205</v>
      </c>
    </row>
    <row r="319" spans="1:4" x14ac:dyDescent="0.25">
      <c r="A319">
        <v>316</v>
      </c>
      <c r="B319">
        <f t="shared" si="25"/>
        <v>0.34499437815339323</v>
      </c>
      <c r="C319">
        <f t="shared" si="26"/>
        <v>1.8384134787673603</v>
      </c>
      <c r="D319">
        <f t="shared" si="22"/>
        <v>0.18765875149300409</v>
      </c>
    </row>
    <row r="320" spans="1:4" x14ac:dyDescent="0.25">
      <c r="A320">
        <v>317</v>
      </c>
      <c r="B320">
        <f t="shared" si="25"/>
        <v>0.3452606716046957</v>
      </c>
      <c r="C320">
        <f t="shared" si="26"/>
        <v>1.8442312429406746</v>
      </c>
      <c r="D320">
        <f t="shared" si="22"/>
        <v>0.18721116070789939</v>
      </c>
    </row>
    <row r="321" spans="1:4" x14ac:dyDescent="0.25">
      <c r="A321">
        <v>318</v>
      </c>
      <c r="B321">
        <f t="shared" si="25"/>
        <v>0.34551542376115701</v>
      </c>
      <c r="C321">
        <f t="shared" si="26"/>
        <v>1.8500490071139892</v>
      </c>
      <c r="D321">
        <f t="shared" si="22"/>
        <v>0.18676014658668358</v>
      </c>
    </row>
    <row r="322" spans="1:4" x14ac:dyDescent="0.25">
      <c r="A322">
        <v>319</v>
      </c>
      <c r="B322">
        <f t="shared" si="25"/>
        <v>0.34575885238068993</v>
      </c>
      <c r="C322">
        <f t="shared" si="26"/>
        <v>1.8558667712873036</v>
      </c>
      <c r="D322">
        <f t="shared" si="22"/>
        <v>0.18630585865862437</v>
      </c>
    </row>
    <row r="323" spans="1:4" x14ac:dyDescent="0.25">
      <c r="A323">
        <v>320</v>
      </c>
      <c r="B323">
        <f t="shared" si="25"/>
        <v>0.3459911786704663</v>
      </c>
      <c r="C323">
        <f t="shared" si="26"/>
        <v>1.861684535460618</v>
      </c>
      <c r="D323">
        <f t="shared" si="22"/>
        <v>0.18584844643663603</v>
      </c>
    </row>
    <row r="324" spans="1:4" x14ac:dyDescent="0.25">
      <c r="A324">
        <v>321</v>
      </c>
      <c r="B324">
        <f t="shared" si="25"/>
        <v>0.34621262721953527</v>
      </c>
      <c r="C324">
        <f t="shared" si="26"/>
        <v>1.8675022996339323</v>
      </c>
      <c r="D324">
        <f t="shared" ref="D324:D364" si="27">B324/C324</f>
        <v>0.18538805938145289</v>
      </c>
    </row>
    <row r="325" spans="1:4" x14ac:dyDescent="0.25">
      <c r="A325">
        <v>322</v>
      </c>
      <c r="B325">
        <f t="shared" si="25"/>
        <v>0.34642342593041109</v>
      </c>
      <c r="C325">
        <f t="shared" si="26"/>
        <v>1.8733200638072469</v>
      </c>
      <c r="D325">
        <f t="shared" si="27"/>
        <v>0.18492484686592026</v>
      </c>
    </row>
    <row r="326" spans="1:4" x14ac:dyDescent="0.25">
      <c r="A326">
        <v>323</v>
      </c>
      <c r="B326">
        <f t="shared" si="25"/>
        <v>0.34662380594965181</v>
      </c>
      <c r="C326">
        <f t="shared" si="26"/>
        <v>1.8791378279805613</v>
      </c>
      <c r="D326">
        <f t="shared" si="27"/>
        <v>0.18445895813941193</v>
      </c>
    </row>
    <row r="327" spans="1:4" x14ac:dyDescent="0.25">
      <c r="A327">
        <v>324</v>
      </c>
      <c r="B327">
        <f t="shared" si="25"/>
        <v>0.34681400159745002</v>
      </c>
      <c r="C327">
        <f t="shared" si="26"/>
        <v>1.8849555921538756</v>
      </c>
      <c r="D327">
        <f t="shared" si="27"/>
        <v>0.18399054229238221</v>
      </c>
    </row>
    <row r="328" spans="1:4" x14ac:dyDescent="0.25">
      <c r="A328">
        <v>325</v>
      </c>
      <c r="B328">
        <f t="shared" si="25"/>
        <v>0.34699425029625647</v>
      </c>
      <c r="C328">
        <f t="shared" si="26"/>
        <v>1.8907733563271902</v>
      </c>
      <c r="D328">
        <f t="shared" si="27"/>
        <v>0.18351974822106104</v>
      </c>
    </row>
    <row r="329" spans="1:4" x14ac:dyDescent="0.25">
      <c r="A329">
        <v>326</v>
      </c>
      <c r="B329">
        <f t="shared" si="25"/>
        <v>0.34716479249845894</v>
      </c>
      <c r="C329">
        <f t="shared" si="26"/>
        <v>1.8965911205005046</v>
      </c>
      <c r="D329">
        <f t="shared" si="27"/>
        <v>0.18304672459230076</v>
      </c>
    </row>
    <row r="330" spans="1:4" x14ac:dyDescent="0.25">
      <c r="A330">
        <v>327</v>
      </c>
      <c r="B330">
        <f t="shared" si="25"/>
        <v>0.34732587161313805</v>
      </c>
      <c r="C330">
        <f t="shared" si="26"/>
        <v>1.902408884673819</v>
      </c>
      <c r="D330">
        <f t="shared" si="27"/>
        <v>0.18257161980858255</v>
      </c>
    </row>
    <row r="331" spans="1:4" x14ac:dyDescent="0.25">
      <c r="A331">
        <v>328</v>
      </c>
      <c r="B331">
        <f t="shared" si="25"/>
        <v>0.34747773393192255</v>
      </c>
      <c r="C331">
        <f t="shared" si="26"/>
        <v>1.9082266488471333</v>
      </c>
      <c r="D331">
        <f t="shared" si="27"/>
        <v>0.18209458197319134</v>
      </c>
    </row>
    <row r="332" spans="1:4" x14ac:dyDescent="0.25">
      <c r="A332">
        <v>329</v>
      </c>
      <c r="B332">
        <f t="shared" si="25"/>
        <v>0.34762062855396658</v>
      </c>
      <c r="C332">
        <f t="shared" si="26"/>
        <v>1.9140444130204479</v>
      </c>
      <c r="D332">
        <f t="shared" si="27"/>
        <v>0.1816157588555668</v>
      </c>
    </row>
    <row r="333" spans="1:4" x14ac:dyDescent="0.25">
      <c r="A333">
        <v>330</v>
      </c>
      <c r="B333">
        <f t="shared" si="25"/>
        <v>0.34775480731007152</v>
      </c>
      <c r="C333">
        <f t="shared" si="26"/>
        <v>1.9198621771937623</v>
      </c>
      <c r="D333">
        <f t="shared" si="27"/>
        <v>0.18113529785683899</v>
      </c>
    </row>
    <row r="334" spans="1:4" x14ac:dyDescent="0.25">
      <c r="A334">
        <v>331</v>
      </c>
      <c r="B334">
        <f t="shared" si="25"/>
        <v>0.34788052468597597</v>
      </c>
      <c r="C334">
        <f t="shared" si="26"/>
        <v>1.9256799413670767</v>
      </c>
      <c r="D334">
        <f t="shared" si="27"/>
        <v>0.18065334597555655</v>
      </c>
    </row>
    <row r="335" spans="1:4" x14ac:dyDescent="0.25">
      <c r="A335">
        <v>332</v>
      </c>
      <c r="B335">
        <f t="shared" si="25"/>
        <v>0.34799803774483695</v>
      </c>
      <c r="C335">
        <f t="shared" si="26"/>
        <v>1.9314977055403912</v>
      </c>
      <c r="D335">
        <f t="shared" si="27"/>
        <v>0.18017004977361578</v>
      </c>
    </row>
    <row r="336" spans="1:4" x14ac:dyDescent="0.25">
      <c r="A336">
        <v>333</v>
      </c>
      <c r="B336">
        <f t="shared" si="25"/>
        <v>0.34810760604892577</v>
      </c>
      <c r="C336">
        <f t="shared" si="26"/>
        <v>1.9373154697137056</v>
      </c>
      <c r="D336">
        <f t="shared" si="27"/>
        <v>0.17968555534239797</v>
      </c>
    </row>
    <row r="337" spans="1:4" x14ac:dyDescent="0.25">
      <c r="A337">
        <v>334</v>
      </c>
      <c r="B337">
        <f t="shared" si="25"/>
        <v>0.34820949158056319</v>
      </c>
      <c r="C337">
        <f t="shared" si="26"/>
        <v>1.94313323388702</v>
      </c>
      <c r="D337">
        <f t="shared" si="27"/>
        <v>0.17920000826912377</v>
      </c>
    </row>
    <row r="338" spans="1:4" x14ac:dyDescent="0.25">
      <c r="A338">
        <v>335</v>
      </c>
      <c r="B338">
        <f t="shared" si="25"/>
        <v>0.34830395866231684</v>
      </c>
      <c r="C338">
        <f t="shared" si="26"/>
        <v>1.9489509980603346</v>
      </c>
      <c r="D338">
        <f t="shared" si="27"/>
        <v>0.17871355360343147</v>
      </c>
    </row>
    <row r="339" spans="1:4" x14ac:dyDescent="0.25">
      <c r="A339">
        <v>336</v>
      </c>
      <c r="B339">
        <f t="shared" si="25"/>
        <v>0.34839127387648594</v>
      </c>
      <c r="C339">
        <f t="shared" si="26"/>
        <v>1.9547687622336489</v>
      </c>
      <c r="D339">
        <f t="shared" si="27"/>
        <v>0.17822633582418765</v>
      </c>
    </row>
    <row r="340" spans="1:4" x14ac:dyDescent="0.25">
      <c r="A340">
        <v>337</v>
      </c>
      <c r="B340">
        <f t="shared" si="25"/>
        <v>0.34847170598389798</v>
      </c>
      <c r="C340">
        <f t="shared" si="26"/>
        <v>1.9605865264069633</v>
      </c>
      <c r="D340">
        <f t="shared" si="27"/>
        <v>0.17773849880653772</v>
      </c>
    </row>
    <row r="341" spans="1:4" x14ac:dyDescent="0.25">
      <c r="A341">
        <v>338</v>
      </c>
      <c r="B341">
        <f t="shared" si="25"/>
        <v>0.3485455258420414</v>
      </c>
      <c r="C341">
        <f t="shared" si="26"/>
        <v>1.9664042905802779</v>
      </c>
      <c r="D341">
        <f t="shared" si="27"/>
        <v>0.17725018578920362</v>
      </c>
    </row>
    <row r="342" spans="1:4" x14ac:dyDescent="0.25">
      <c r="A342">
        <v>339</v>
      </c>
      <c r="B342">
        <f t="shared" si="25"/>
        <v>0.34861300632255987</v>
      </c>
      <c r="C342">
        <f t="shared" si="26"/>
        <v>1.9722220547535922</v>
      </c>
      <c r="D342">
        <f t="shared" si="27"/>
        <v>0.17676153934203687</v>
      </c>
    </row>
    <row r="343" spans="1:4" x14ac:dyDescent="0.25">
      <c r="A343">
        <v>340</v>
      </c>
      <c r="B343">
        <f t="shared" si="25"/>
        <v>0.34867442222813272</v>
      </c>
      <c r="C343">
        <f t="shared" si="26"/>
        <v>1.9780398189269066</v>
      </c>
      <c r="D343">
        <f t="shared" si="27"/>
        <v>0.17627270133383352</v>
      </c>
    </row>
    <row r="344" spans="1:4" x14ac:dyDescent="0.25">
      <c r="A344">
        <v>341</v>
      </c>
      <c r="B344">
        <f t="shared" ref="B344:B363" si="28">PI()*($B$1/12)^2/4-(RADIANS(180-A164)-SIN(RADIANS(180-A164)))*($B$1/12)^2/8</f>
        <v>0.34873005020876779</v>
      </c>
      <c r="C344">
        <f t="shared" ref="C344:C363" si="29">PI()*$B$1/12-$B$1/24*RADIANS(180-A164)</f>
        <v>1.983857583100221</v>
      </c>
      <c r="D344">
        <f t="shared" si="27"/>
        <v>0.17578381290041956</v>
      </c>
    </row>
    <row r="345" spans="1:4" x14ac:dyDescent="0.25">
      <c r="A345">
        <v>342</v>
      </c>
      <c r="B345">
        <f t="shared" si="28"/>
        <v>0.34878016867753081</v>
      </c>
      <c r="C345">
        <f t="shared" si="29"/>
        <v>1.9896753472735356</v>
      </c>
      <c r="D345">
        <f t="shared" si="27"/>
        <v>0.17529501441301287</v>
      </c>
    </row>
    <row r="346" spans="1:4" x14ac:dyDescent="0.25">
      <c r="A346">
        <v>343</v>
      </c>
      <c r="B346">
        <f t="shared" si="28"/>
        <v>0.34882505772573813</v>
      </c>
      <c r="C346">
        <f t="shared" si="29"/>
        <v>1.9954931114468499</v>
      </c>
      <c r="D346">
        <f t="shared" si="27"/>
        <v>0.17480644544686974</v>
      </c>
    </row>
    <row r="347" spans="1:4" x14ac:dyDescent="0.25">
      <c r="A347">
        <v>344</v>
      </c>
      <c r="B347">
        <f t="shared" si="28"/>
        <v>0.34886499903763846</v>
      </c>
      <c r="C347">
        <f t="shared" si="29"/>
        <v>2.0013108756201645</v>
      </c>
      <c r="D347">
        <f t="shared" si="27"/>
        <v>0.17431824475022276</v>
      </c>
    </row>
    <row r="348" spans="1:4" x14ac:dyDescent="0.25">
      <c r="A348">
        <v>345</v>
      </c>
      <c r="B348">
        <f t="shared" si="28"/>
        <v>0.34890027580460875</v>
      </c>
      <c r="C348">
        <f t="shared" si="29"/>
        <v>2.0071286397934789</v>
      </c>
      <c r="D348">
        <f t="shared" si="27"/>
        <v>0.17383055021351718</v>
      </c>
    </row>
    <row r="349" spans="1:4" x14ac:dyDescent="0.25">
      <c r="A349">
        <v>346</v>
      </c>
      <c r="B349">
        <f t="shared" si="28"/>
        <v>0.34893117263889156</v>
      </c>
      <c r="C349">
        <f t="shared" si="29"/>
        <v>2.0129464039667933</v>
      </c>
      <c r="D349">
        <f t="shared" si="27"/>
        <v>0.17334349883895256</v>
      </c>
    </row>
    <row r="350" spans="1:4" x14ac:dyDescent="0.25">
      <c r="A350">
        <v>347</v>
      </c>
      <c r="B350">
        <f t="shared" si="28"/>
        <v>0.34895797548689933</v>
      </c>
      <c r="C350">
        <f t="shared" si="29"/>
        <v>2.0187641681401076</v>
      </c>
      <c r="D350">
        <f t="shared" si="27"/>
        <v>0.17285722671033693</v>
      </c>
    </row>
    <row r="351" spans="1:4" x14ac:dyDescent="0.25">
      <c r="A351">
        <v>348</v>
      </c>
      <c r="B351">
        <f t="shared" si="28"/>
        <v>0.34898097154211255</v>
      </c>
      <c r="C351">
        <f t="shared" si="29"/>
        <v>2.024581932313422</v>
      </c>
      <c r="D351">
        <f t="shared" si="27"/>
        <v>0.17237186896325982</v>
      </c>
    </row>
    <row r="352" spans="1:4" x14ac:dyDescent="0.25">
      <c r="A352">
        <v>349</v>
      </c>
      <c r="B352">
        <f t="shared" si="28"/>
        <v>0.34900044915759748</v>
      </c>
      <c r="C352">
        <f t="shared" si="29"/>
        <v>2.0303996964867363</v>
      </c>
      <c r="D352">
        <f t="shared" si="27"/>
        <v>0.17188755975559089</v>
      </c>
    </row>
    <row r="353" spans="1:4" x14ac:dyDescent="0.25">
      <c r="A353">
        <v>350</v>
      </c>
      <c r="B353">
        <f t="shared" si="28"/>
        <v>0.34901669775817129</v>
      </c>
      <c r="C353">
        <f t="shared" si="29"/>
        <v>2.0362174606600512</v>
      </c>
      <c r="D353">
        <f t="shared" si="27"/>
        <v>0.17140443223831092</v>
      </c>
    </row>
    <row r="354" spans="1:4" x14ac:dyDescent="0.25">
      <c r="A354">
        <v>351</v>
      </c>
      <c r="B354">
        <f t="shared" si="28"/>
        <v>0.34903000775224041</v>
      </c>
      <c r="C354">
        <f t="shared" si="29"/>
        <v>2.0420352248333655</v>
      </c>
      <c r="D354">
        <f t="shared" si="27"/>
        <v>0.17092261852668189</v>
      </c>
    </row>
    <row r="355" spans="1:4" x14ac:dyDescent="0.25">
      <c r="A355">
        <v>352</v>
      </c>
      <c r="B355">
        <f t="shared" si="28"/>
        <v>0.3490406704433392</v>
      </c>
      <c r="C355">
        <f t="shared" si="29"/>
        <v>2.0478529890066799</v>
      </c>
      <c r="D355">
        <f t="shared" si="27"/>
        <v>0.1704422496717613</v>
      </c>
    </row>
    <row r="356" spans="1:4" x14ac:dyDescent="0.25">
      <c r="A356">
        <v>353</v>
      </c>
      <c r="B356">
        <f t="shared" si="28"/>
        <v>0.34904897794139617</v>
      </c>
      <c r="C356">
        <f t="shared" si="29"/>
        <v>2.0536707531799943</v>
      </c>
      <c r="D356">
        <f t="shared" si="27"/>
        <v>0.16996345563226889</v>
      </c>
    </row>
    <row r="357" spans="1:4" x14ac:dyDescent="0.25">
      <c r="A357">
        <v>354</v>
      </c>
      <c r="B357">
        <f t="shared" si="28"/>
        <v>0.34905522307375442</v>
      </c>
      <c r="C357">
        <f t="shared" si="29"/>
        <v>2.0594885173533086</v>
      </c>
      <c r="D357">
        <f t="shared" si="27"/>
        <v>0.16948636524681018</v>
      </c>
    </row>
    <row r="358" spans="1:4" x14ac:dyDescent="0.25">
      <c r="A358">
        <v>355</v>
      </c>
      <c r="B358">
        <f t="shared" si="28"/>
        <v>0.34905969929597375</v>
      </c>
      <c r="C358">
        <f t="shared" si="29"/>
        <v>2.065306281526623</v>
      </c>
      <c r="D358">
        <f t="shared" si="27"/>
        <v>0.1690111062064642</v>
      </c>
    </row>
    <row r="359" spans="1:4" x14ac:dyDescent="0.25">
      <c r="A359">
        <v>356</v>
      </c>
      <c r="B359">
        <f t="shared" si="28"/>
        <v>0.34906270060244099</v>
      </c>
      <c r="C359">
        <f t="shared" si="29"/>
        <v>2.0711240456999374</v>
      </c>
      <c r="D359">
        <f t="shared" si="27"/>
        <v>0.16853780502774043</v>
      </c>
    </row>
    <row r="360" spans="1:4" x14ac:dyDescent="0.25">
      <c r="A360">
        <v>357</v>
      </c>
      <c r="B360">
        <f t="shared" si="28"/>
        <v>0.34906452143681665</v>
      </c>
      <c r="C360">
        <f t="shared" si="29"/>
        <v>2.0769418098732522</v>
      </c>
      <c r="D360">
        <f t="shared" si="27"/>
        <v>0.16806658702591129</v>
      </c>
    </row>
    <row r="361" spans="1:4" x14ac:dyDescent="0.25">
      <c r="A361">
        <v>358</v>
      </c>
      <c r="B361">
        <f t="shared" si="28"/>
        <v>0.34906545660234445</v>
      </c>
      <c r="C361">
        <f t="shared" si="29"/>
        <v>2.0827595740465665</v>
      </c>
      <c r="D361">
        <f t="shared" si="27"/>
        <v>0.16759757628872626</v>
      </c>
    </row>
    <row r="362" spans="1:4" x14ac:dyDescent="0.25">
      <c r="A362">
        <v>359</v>
      </c>
      <c r="B362">
        <f t="shared" si="28"/>
        <v>0.34906580117205144</v>
      </c>
      <c r="C362">
        <f t="shared" si="29"/>
        <v>2.0885773382198809</v>
      </c>
      <c r="D362">
        <f t="shared" si="27"/>
        <v>0.1671308956505122</v>
      </c>
    </row>
    <row r="363" spans="1:4" x14ac:dyDescent="0.25">
      <c r="A363">
        <v>360</v>
      </c>
      <c r="B363">
        <f t="shared" si="28"/>
        <v>0.3490658503988659</v>
      </c>
      <c r="C363">
        <f t="shared" si="29"/>
        <v>2.0943951023931953</v>
      </c>
      <c r="D363">
        <f t="shared" si="27"/>
        <v>0.16666666666666669</v>
      </c>
    </row>
    <row r="364" spans="1:4" x14ac:dyDescent="0.25">
      <c r="B364">
        <f>PI()*(B1/12)^2/4</f>
        <v>0.3490658503988659</v>
      </c>
      <c r="C364">
        <f>PI()*B1/12</f>
        <v>2.0943951023931953</v>
      </c>
      <c r="D364">
        <f t="shared" si="27"/>
        <v>0.16666666666666669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calcs</vt:lpstr>
      <vt:lpstr>lookup</vt:lpstr>
    </vt:vector>
  </TitlesOfParts>
  <Company>University of New Orleans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Edmond Frosch</dc:creator>
  <cp:lastModifiedBy>Jon Edmond Frosch</cp:lastModifiedBy>
  <dcterms:created xsi:type="dcterms:W3CDTF">2012-10-30T15:45:49Z</dcterms:created>
  <dcterms:modified xsi:type="dcterms:W3CDTF">2012-11-01T22:44:32Z</dcterms:modified>
</cp:coreProperties>
</file>