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Technical Paper" sheetId="5" r:id="rId1"/>
    <sheet name="Table 1, 3 &amp; 4" sheetId="1" r:id="rId2"/>
    <sheet name="Graphs" sheetId="4" r:id="rId3"/>
  </sheets>
  <definedNames>
    <definedName name="_xlnm.Print_Area" localSheetId="2">Graphs!$A$1:$O$189</definedName>
    <definedName name="_xlnm.Print_Area" localSheetId="0">'Technical Paper'!$A$1:$J$94</definedName>
  </definedNames>
  <calcPr calcId="125725"/>
</workbook>
</file>

<file path=xl/calcChain.xml><?xml version="1.0" encoding="utf-8"?>
<calcChain xmlns="http://schemas.openxmlformats.org/spreadsheetml/2006/main">
  <c r="D30" i="1"/>
  <c r="E30"/>
  <c r="F30"/>
  <c r="G30"/>
  <c r="H30"/>
  <c r="I30"/>
  <c r="J30"/>
  <c r="K30"/>
  <c r="L30"/>
  <c r="C30"/>
  <c r="K6"/>
  <c r="K8" s="1"/>
  <c r="E9"/>
  <c r="E4"/>
  <c r="E5"/>
  <c r="E6"/>
  <c r="E7"/>
  <c r="E8"/>
  <c r="E10"/>
  <c r="E3"/>
  <c r="E22" l="1"/>
  <c r="C29"/>
  <c r="C27"/>
  <c r="C25"/>
  <c r="C23"/>
  <c r="K29"/>
  <c r="I29"/>
  <c r="G29"/>
  <c r="E29"/>
  <c r="L28"/>
  <c r="J28"/>
  <c r="H28"/>
  <c r="F28"/>
  <c r="D28"/>
  <c r="K27"/>
  <c r="I27"/>
  <c r="G27"/>
  <c r="E27"/>
  <c r="L26"/>
  <c r="J26"/>
  <c r="H26"/>
  <c r="F26"/>
  <c r="D26"/>
  <c r="K25"/>
  <c r="I25"/>
  <c r="G25"/>
  <c r="E25"/>
  <c r="L24"/>
  <c r="J24"/>
  <c r="H24"/>
  <c r="F24"/>
  <c r="D24"/>
  <c r="K23"/>
  <c r="I23"/>
  <c r="G23"/>
  <c r="E23"/>
  <c r="L22"/>
  <c r="J22"/>
  <c r="H22"/>
  <c r="F22"/>
  <c r="D22"/>
  <c r="C22"/>
  <c r="C28"/>
  <c r="C26"/>
  <c r="C24"/>
  <c r="L29"/>
  <c r="J29"/>
  <c r="H29"/>
  <c r="F29"/>
  <c r="D29"/>
  <c r="K28"/>
  <c r="I28"/>
  <c r="G28"/>
  <c r="E28"/>
  <c r="L27"/>
  <c r="J27"/>
  <c r="H27"/>
  <c r="F27"/>
  <c r="D27"/>
  <c r="K26"/>
  <c r="I26"/>
  <c r="G26"/>
  <c r="E26"/>
  <c r="L25"/>
  <c r="J25"/>
  <c r="H25"/>
  <c r="F25"/>
  <c r="D25"/>
  <c r="K24"/>
  <c r="I24"/>
  <c r="G24"/>
  <c r="E24"/>
  <c r="L23"/>
  <c r="J23"/>
  <c r="H23"/>
  <c r="F23"/>
  <c r="D23"/>
  <c r="K22"/>
  <c r="I22"/>
  <c r="G22"/>
  <c r="E11"/>
  <c r="F10" s="1"/>
  <c r="F6" l="1"/>
  <c r="G8"/>
  <c r="G6"/>
  <c r="G3"/>
  <c r="G7"/>
  <c r="F4"/>
  <c r="F8"/>
  <c r="F3"/>
  <c r="G4"/>
  <c r="G9"/>
  <c r="G5"/>
  <c r="G2"/>
  <c r="F5"/>
  <c r="F9"/>
  <c r="F7"/>
  <c r="F11" l="1"/>
</calcChain>
</file>

<file path=xl/sharedStrings.xml><?xml version="1.0" encoding="utf-8"?>
<sst xmlns="http://schemas.openxmlformats.org/spreadsheetml/2006/main" count="81" uniqueCount="48">
  <si>
    <t>Stage</t>
  </si>
  <si>
    <t>Size Range</t>
  </si>
  <si>
    <t>Final Weight (g)</t>
  </si>
  <si>
    <t>Net Weight (g)</t>
  </si>
  <si>
    <t>% in size Range</t>
  </si>
  <si>
    <t>Cumulative % Less than size range</t>
  </si>
  <si>
    <r>
      <t>ECD (</t>
    </r>
    <r>
      <rPr>
        <sz val="11"/>
        <color theme="1"/>
        <rFont val="Calibri"/>
        <family val="2"/>
      </rPr>
      <t>μm)</t>
    </r>
  </si>
  <si>
    <t>10 &amp; above</t>
  </si>
  <si>
    <t>9 -10</t>
  </si>
  <si>
    <t>5.8 - 9</t>
  </si>
  <si>
    <t>4.7 - 5.8</t>
  </si>
  <si>
    <t>3.3 - 4.7</t>
  </si>
  <si>
    <t>2.1 - 3.3</t>
  </si>
  <si>
    <t>1.1 -2.1</t>
  </si>
  <si>
    <t>0.7 - 1.1</t>
  </si>
  <si>
    <t>0.4 - 0.7</t>
  </si>
  <si>
    <t>SUM:</t>
  </si>
  <si>
    <t>Filter 1</t>
  </si>
  <si>
    <t>Filter 2</t>
  </si>
  <si>
    <t>Filter 3</t>
  </si>
  <si>
    <t>Filter 4</t>
  </si>
  <si>
    <t>Filter 5</t>
  </si>
  <si>
    <t>Filter 6</t>
  </si>
  <si>
    <t>Filter 7</t>
  </si>
  <si>
    <t>Filter 8</t>
  </si>
  <si>
    <t>avg</t>
  </si>
  <si>
    <t>Ba</t>
  </si>
  <si>
    <t>Pb</t>
  </si>
  <si>
    <t>Co</t>
  </si>
  <si>
    <t>Cu</t>
  </si>
  <si>
    <t>Fe</t>
  </si>
  <si>
    <t>Mn</t>
  </si>
  <si>
    <t>Mo</t>
  </si>
  <si>
    <t>Zn</t>
  </si>
  <si>
    <t>Rb</t>
  </si>
  <si>
    <t>Sr</t>
  </si>
  <si>
    <t>Mass of Pollutant</t>
  </si>
  <si>
    <t>Initial Weight (g)</t>
  </si>
  <si>
    <t>Pre-Separator</t>
  </si>
  <si>
    <t>Microgram per sq.cm.</t>
  </si>
  <si>
    <r>
      <t xml:space="preserve">in </t>
    </r>
    <r>
      <rPr>
        <sz val="11"/>
        <color theme="1"/>
        <rFont val="Calibri"/>
        <family val="2"/>
      </rPr>
      <t>μg</t>
    </r>
  </si>
  <si>
    <t>10 min</t>
  </si>
  <si>
    <t>Miscellaneous Notes</t>
  </si>
  <si>
    <t>Run Time       :</t>
  </si>
  <si>
    <t>Area (sq.cm.)       :</t>
  </si>
  <si>
    <t>1/4 of A (sq.cm.)       :</t>
  </si>
  <si>
    <t>Dia. of filter (cm)       :</t>
  </si>
  <si>
    <t>Sum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</si>
</sst>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center" wrapText="1"/>
    </xf>
    <xf numFmtId="9" fontId="0" fillId="0" borderId="9" xfId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10" fontId="0" fillId="0" borderId="15" xfId="0" applyNumberFormat="1" applyBorder="1" applyAlignment="1">
      <alignment horizontal="center" wrapText="1"/>
    </xf>
    <xf numFmtId="10" fontId="0" fillId="4" borderId="2" xfId="0" applyNumberFormat="1" applyFill="1" applyBorder="1" applyAlignment="1">
      <alignment horizontal="center" wrapText="1"/>
    </xf>
    <xf numFmtId="0" fontId="0" fillId="7" borderId="5" xfId="0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 wrapText="1"/>
    </xf>
    <xf numFmtId="0" fontId="0" fillId="7" borderId="22" xfId="1" applyNumberFormat="1" applyFont="1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7" borderId="18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7" borderId="19" xfId="0" applyFill="1" applyBorder="1" applyAlignment="1">
      <alignment wrapText="1"/>
    </xf>
    <xf numFmtId="0" fontId="0" fillId="7" borderId="20" xfId="0" applyFill="1" applyBorder="1" applyAlignment="1">
      <alignment wrapText="1"/>
    </xf>
    <xf numFmtId="0" fontId="0" fillId="7" borderId="26" xfId="0" applyFill="1" applyBorder="1" applyAlignment="1">
      <alignment wrapText="1"/>
    </xf>
    <xf numFmtId="0" fontId="0" fillId="7" borderId="21" xfId="0" applyFill="1" applyBorder="1" applyAlignment="1">
      <alignment wrapText="1"/>
    </xf>
    <xf numFmtId="0" fontId="0" fillId="6" borderId="3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6" borderId="5" xfId="0" applyFill="1" applyBorder="1" applyAlignment="1">
      <alignment horizontal="right" vertical="center" wrapText="1"/>
    </xf>
    <xf numFmtId="0" fontId="0" fillId="6" borderId="6" xfId="0" applyFill="1" applyBorder="1" applyAlignment="1">
      <alignment horizontal="right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6" xfId="0" applyNumberFormat="1" applyFill="1" applyBorder="1" applyAlignment="1">
      <alignment horizontal="center" vertical="center" wrapText="1"/>
    </xf>
    <xf numFmtId="2" fontId="0" fillId="6" borderId="7" xfId="0" applyNumberForma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6" borderId="8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164" fontId="0" fillId="0" borderId="28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0" fontId="0" fillId="7" borderId="2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7.1973106580323409E-2"/>
          <c:y val="0.13711424229866004"/>
          <c:w val="0.88332835199151716"/>
          <c:h val="0.66398784362481067"/>
        </c:manualLayout>
      </c:layout>
      <c:scatterChart>
        <c:scatterStyle val="smoothMarker"/>
        <c:ser>
          <c:idx val="0"/>
          <c:order val="0"/>
          <c:tx>
            <c:v>% Passing vs. Particle Size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'Table 1, 3 &amp; 4'!$H$2:$H$10</c:f>
              <c:numCache>
                <c:formatCode>General</c:formatCode>
                <c:ptCount val="9"/>
                <c:pt idx="0">
                  <c:v>10</c:v>
                </c:pt>
                <c:pt idx="1">
                  <c:v>9</c:v>
                </c:pt>
                <c:pt idx="2">
                  <c:v>5.8</c:v>
                </c:pt>
                <c:pt idx="3">
                  <c:v>4.7</c:v>
                </c:pt>
                <c:pt idx="4">
                  <c:v>3.3</c:v>
                </c:pt>
                <c:pt idx="5">
                  <c:v>2.1</c:v>
                </c:pt>
                <c:pt idx="6">
                  <c:v>1.1000000000000001</c:v>
                </c:pt>
                <c:pt idx="7">
                  <c:v>0.7</c:v>
                </c:pt>
                <c:pt idx="8">
                  <c:v>0.4</c:v>
                </c:pt>
              </c:numCache>
            </c:numRef>
          </c:xVal>
          <c:yVal>
            <c:numRef>
              <c:f>'Table 1, 3 &amp; 4'!$G$2:$G$10</c:f>
              <c:numCache>
                <c:formatCode>0%</c:formatCode>
                <c:ptCount val="9"/>
                <c:pt idx="0">
                  <c:v>1</c:v>
                </c:pt>
                <c:pt idx="1">
                  <c:v>0.29299363057324812</c:v>
                </c:pt>
                <c:pt idx="2">
                  <c:v>0.26751592356687864</c:v>
                </c:pt>
                <c:pt idx="3">
                  <c:v>0.21019108280254772</c:v>
                </c:pt>
                <c:pt idx="4">
                  <c:v>0.12101910828025494</c:v>
                </c:pt>
                <c:pt idx="5">
                  <c:v>7.0063694267516019E-2</c:v>
                </c:pt>
                <c:pt idx="6">
                  <c:v>3.8216560509554194E-2</c:v>
                </c:pt>
                <c:pt idx="7">
                  <c:v>1.9108280254777097E-2</c:v>
                </c:pt>
                <c:pt idx="8">
                  <c:v>0</c:v>
                </c:pt>
              </c:numCache>
            </c:numRef>
          </c:yVal>
          <c:smooth val="1"/>
        </c:ser>
        <c:axId val="79692544"/>
        <c:axId val="79695232"/>
      </c:scatterChart>
      <c:valAx>
        <c:axId val="79692544"/>
        <c:scaling>
          <c:orientation val="maxMin"/>
          <c:max val="1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Particle Size</a:t>
                </a:r>
                <a:r>
                  <a:rPr lang="en-US" baseline="0"/>
                  <a:t> (micrometers)</a:t>
                </a:r>
                <a:endParaRPr lang="en-US"/>
              </a:p>
            </c:rich>
          </c:tx>
          <c:layout/>
        </c:title>
        <c:numFmt formatCode="General" sourceLinked="1"/>
        <c:minorTickMark val="out"/>
        <c:tickLblPos val="nextTo"/>
        <c:crossAx val="79695232"/>
        <c:crossesAt val="0"/>
        <c:crossBetween val="midCat"/>
      </c:valAx>
      <c:valAx>
        <c:axId val="79695232"/>
        <c:scaling>
          <c:orientation val="minMax"/>
        </c:scaling>
        <c:axPos val="r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 anchor="b" anchorCtr="0"/>
              <a:lstStyle/>
              <a:p>
                <a:pPr>
                  <a:defRPr/>
                </a:pPr>
                <a:r>
                  <a:rPr lang="en-US"/>
                  <a:t>Cumulative % Less Than Size Range</a:t>
                </a:r>
              </a:p>
            </c:rich>
          </c:tx>
          <c:layout>
            <c:manualLayout>
              <c:xMode val="edge"/>
              <c:yMode val="edge"/>
              <c:x val="2.0286587373026781E-4"/>
              <c:y val="0.20317833954966164"/>
            </c:manualLayout>
          </c:layout>
        </c:title>
        <c:numFmt formatCode="0%" sourceLinked="1"/>
        <c:majorTickMark val="in"/>
        <c:minorTickMark val="in"/>
        <c:tickLblPos val="high"/>
        <c:crossAx val="79692544"/>
        <c:crossesAt val="12"/>
        <c:crossBetween val="midCat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16200000" scaled="0"/>
        </a:gradFill>
        <a:ln>
          <a:solidFill>
            <a:sysClr val="windowText" lastClr="000000"/>
          </a:solidFill>
        </a:ln>
      </c:spPr>
    </c:plotArea>
    <c:plotVisOnly val="1"/>
  </c:chart>
  <c:spPr>
    <a:solidFill>
      <a:srgbClr val="FF9933">
        <a:alpha val="15000"/>
      </a:srgb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% Passing vs. Particle Size (Semi-Log)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'Table 1, 3 &amp; 4'!$H$2:$H$10</c:f>
              <c:numCache>
                <c:formatCode>General</c:formatCode>
                <c:ptCount val="9"/>
                <c:pt idx="0">
                  <c:v>10</c:v>
                </c:pt>
                <c:pt idx="1">
                  <c:v>9</c:v>
                </c:pt>
                <c:pt idx="2">
                  <c:v>5.8</c:v>
                </c:pt>
                <c:pt idx="3">
                  <c:v>4.7</c:v>
                </c:pt>
                <c:pt idx="4">
                  <c:v>3.3</c:v>
                </c:pt>
                <c:pt idx="5">
                  <c:v>2.1</c:v>
                </c:pt>
                <c:pt idx="6">
                  <c:v>1.1000000000000001</c:v>
                </c:pt>
                <c:pt idx="7">
                  <c:v>0.7</c:v>
                </c:pt>
                <c:pt idx="8">
                  <c:v>0.4</c:v>
                </c:pt>
              </c:numCache>
            </c:numRef>
          </c:xVal>
          <c:yVal>
            <c:numRef>
              <c:f>'Table 1, 3 &amp; 4'!$G$2:$G$10</c:f>
              <c:numCache>
                <c:formatCode>0%</c:formatCode>
                <c:ptCount val="9"/>
                <c:pt idx="0">
                  <c:v>1</c:v>
                </c:pt>
                <c:pt idx="1">
                  <c:v>0.29299363057324812</c:v>
                </c:pt>
                <c:pt idx="2">
                  <c:v>0.26751592356687864</c:v>
                </c:pt>
                <c:pt idx="3">
                  <c:v>0.21019108280254772</c:v>
                </c:pt>
                <c:pt idx="4">
                  <c:v>0.12101910828025494</c:v>
                </c:pt>
                <c:pt idx="5">
                  <c:v>7.0063694267516019E-2</c:v>
                </c:pt>
                <c:pt idx="6">
                  <c:v>3.8216560509554194E-2</c:v>
                </c:pt>
                <c:pt idx="7">
                  <c:v>1.9108280254777097E-2</c:v>
                </c:pt>
                <c:pt idx="8">
                  <c:v>0</c:v>
                </c:pt>
              </c:numCache>
            </c:numRef>
          </c:yVal>
          <c:smooth val="1"/>
        </c:ser>
        <c:axId val="70822528"/>
        <c:axId val="79733888"/>
      </c:scatterChart>
      <c:valAx>
        <c:axId val="70822528"/>
        <c:scaling>
          <c:logBase val="10"/>
          <c:orientation val="maxMin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Particle Size</a:t>
                </a:r>
                <a:r>
                  <a:rPr lang="en-US" baseline="0"/>
                  <a:t> in Micrometers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9733888"/>
        <c:crosses val="autoZero"/>
        <c:crossBetween val="midCat"/>
        <c:minorUnit val="10"/>
      </c:valAx>
      <c:valAx>
        <c:axId val="79733888"/>
        <c:scaling>
          <c:orientation val="minMax"/>
        </c:scaling>
        <c:axPos val="r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% Less Than Size</a:t>
                </a:r>
                <a:r>
                  <a:rPr lang="en-US" baseline="0"/>
                  <a:t> Range</a:t>
                </a:r>
              </a:p>
            </c:rich>
          </c:tx>
          <c:layout>
            <c:manualLayout>
              <c:xMode val="edge"/>
              <c:yMode val="edge"/>
              <c:x val="4.3806879819614818E-4"/>
              <c:y val="0.24516406968116336"/>
            </c:manualLayout>
          </c:layout>
        </c:title>
        <c:numFmt formatCode="0%" sourceLinked="1"/>
        <c:minorTickMark val="in"/>
        <c:tickLblPos val="high"/>
        <c:crossAx val="70822528"/>
        <c:crossesAt val="10"/>
        <c:crossBetween val="midCat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16200000" scaled="0"/>
        </a:gradFill>
        <a:ln>
          <a:solidFill>
            <a:sysClr val="windowText" lastClr="000000"/>
          </a:solidFill>
        </a:ln>
      </c:spPr>
    </c:plotArea>
    <c:plotVisOnly val="1"/>
  </c:chart>
  <c:spPr>
    <a:solidFill>
      <a:srgbClr val="FF9933">
        <a:alpha val="16000"/>
      </a:srgbClr>
    </a:solidFill>
    <a:ln>
      <a:solidFill>
        <a:schemeClr val="tx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Mass of Pollutant vs. Particle Size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1500002677667705E-2"/>
          <c:y val="6.3678181479121894E-3"/>
          <c:w val="0.91556279647689254"/>
          <c:h val="0.94347161948674729"/>
        </c:manualLayout>
      </c:layout>
      <c:scatterChart>
        <c:scatterStyle val="smoothMarker"/>
        <c:ser>
          <c:idx val="0"/>
          <c:order val="0"/>
          <c:tx>
            <c:v>Mass of Pollutant vs Particle Size for Pb</c:v>
          </c:tx>
          <c:spPr>
            <a:ln w="6350"/>
          </c:spP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4'!$D$22:$D$29</c:f>
              <c:numCache>
                <c:formatCode>0.0</c:formatCode>
                <c:ptCount val="8"/>
                <c:pt idx="0">
                  <c:v>10.6323389625</c:v>
                </c:pt>
                <c:pt idx="1">
                  <c:v>10.6323389625</c:v>
                </c:pt>
                <c:pt idx="2">
                  <c:v>8.328665520625</c:v>
                </c:pt>
                <c:pt idx="3">
                  <c:v>9.5691050662500015</c:v>
                </c:pt>
                <c:pt idx="4">
                  <c:v>9.2146937675</c:v>
                </c:pt>
                <c:pt idx="5">
                  <c:v>8.151459871250001</c:v>
                </c:pt>
                <c:pt idx="6">
                  <c:v>8.6830768193749996</c:v>
                </c:pt>
                <c:pt idx="7">
                  <c:v>9.3918994168750007</c:v>
                </c:pt>
              </c:numCache>
            </c:numRef>
          </c:yVal>
          <c:smooth val="1"/>
        </c:ser>
        <c:ser>
          <c:idx val="1"/>
          <c:order val="1"/>
          <c:tx>
            <c:v>Mass of Pollutant vs Particle Size for Ba</c:v>
          </c:tx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4'!$C$22:$C$29</c:f>
              <c:numCache>
                <c:formatCode>0.0</c:formatCode>
                <c:ptCount val="8"/>
                <c:pt idx="0">
                  <c:v>293.09814406624997</c:v>
                </c:pt>
                <c:pt idx="1">
                  <c:v>339.17161290375003</c:v>
                </c:pt>
                <c:pt idx="2">
                  <c:v>332.260592578125</c:v>
                </c:pt>
                <c:pt idx="3">
                  <c:v>337.22235076062503</c:v>
                </c:pt>
                <c:pt idx="4">
                  <c:v>347.32307277500001</c:v>
                </c:pt>
                <c:pt idx="5">
                  <c:v>360.08187953000004</c:v>
                </c:pt>
                <c:pt idx="6">
                  <c:v>366.81569420624999</c:v>
                </c:pt>
                <c:pt idx="7">
                  <c:v>332.96941517562499</c:v>
                </c:pt>
              </c:numCache>
            </c:numRef>
          </c:yVal>
          <c:smooth val="1"/>
        </c:ser>
        <c:ser>
          <c:idx val="2"/>
          <c:order val="2"/>
          <c:tx>
            <c:v>Mass of Pollutant vs Particle Size for Co</c:v>
          </c:tx>
          <c:spPr>
            <a:ln w="6350"/>
          </c:spP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4'!$E$22:$E$29</c:f>
              <c:numCache>
                <c:formatCode>0.0</c:formatCode>
                <c:ptCount val="8"/>
                <c:pt idx="0">
                  <c:v>33.137456433125003</c:v>
                </c:pt>
                <c:pt idx="1">
                  <c:v>11.341161560000002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Mass of Pollutant vs Particle Size for Cu</c:v>
          </c:tx>
          <c:spPr>
            <a:ln w="6350"/>
          </c:spPr>
          <c:marker>
            <c:symbol val="square"/>
            <c:size val="3"/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4'!$F$22:$F$29</c:f>
              <c:numCache>
                <c:formatCode>0.0</c:formatCode>
                <c:ptCount val="8"/>
                <c:pt idx="0">
                  <c:v>120.32263592562501</c:v>
                </c:pt>
                <c:pt idx="1">
                  <c:v>48.199936630000003</c:v>
                </c:pt>
                <c:pt idx="2">
                  <c:v>19.492621431250001</c:v>
                </c:pt>
                <c:pt idx="3">
                  <c:v>24.631585263125</c:v>
                </c:pt>
                <c:pt idx="4">
                  <c:v>15.23968584625</c:v>
                </c:pt>
                <c:pt idx="5">
                  <c:v>9.0374881181250011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Mass of Pollutant vs Particle Size for Fe</c:v>
          </c:tx>
          <c:marker>
            <c:symbol val="diamond"/>
            <c:size val="7"/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4'!$G$22:$G$29</c:f>
              <c:numCache>
                <c:formatCode>0.0</c:formatCode>
                <c:ptCount val="8"/>
                <c:pt idx="0">
                  <c:v>299.30034179437502</c:v>
                </c:pt>
                <c:pt idx="1">
                  <c:v>167.28213301</c:v>
                </c:pt>
                <c:pt idx="2">
                  <c:v>115.00646644437501</c:v>
                </c:pt>
                <c:pt idx="3">
                  <c:v>127.765273199375</c:v>
                </c:pt>
                <c:pt idx="4">
                  <c:v>107.03221222250001</c:v>
                </c:pt>
                <c:pt idx="5">
                  <c:v>104.728538780625</c:v>
                </c:pt>
                <c:pt idx="6">
                  <c:v>78.856513971875003</c:v>
                </c:pt>
                <c:pt idx="7">
                  <c:v>81.691804361875015</c:v>
                </c:pt>
              </c:numCache>
            </c:numRef>
          </c:yVal>
          <c:smooth val="1"/>
        </c:ser>
        <c:ser>
          <c:idx val="5"/>
          <c:order val="5"/>
          <c:tx>
            <c:v>Mass of Pollutant vs Particle Size for Mn</c:v>
          </c:tx>
          <c:spPr>
            <a:ln w="6350"/>
          </c:spP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4'!$H$22:$H$29</c:f>
              <c:numCache>
                <c:formatCode>0.0</c:formatCode>
                <c:ptCount val="8"/>
                <c:pt idx="0">
                  <c:v>15.594097145000001</c:v>
                </c:pt>
                <c:pt idx="1">
                  <c:v>13.11321805375</c:v>
                </c:pt>
                <c:pt idx="2">
                  <c:v>10.277927663749999</c:v>
                </c:pt>
                <c:pt idx="3">
                  <c:v>9.3918994168750007</c:v>
                </c:pt>
                <c:pt idx="4">
                  <c:v>9.3918994168750007</c:v>
                </c:pt>
                <c:pt idx="5">
                  <c:v>9.9235163650000011</c:v>
                </c:pt>
                <c:pt idx="6">
                  <c:v>0</c:v>
                </c:pt>
                <c:pt idx="7">
                  <c:v>11.872778508125002</c:v>
                </c:pt>
              </c:numCache>
            </c:numRef>
          </c:yVal>
          <c:smooth val="1"/>
        </c:ser>
        <c:ser>
          <c:idx val="6"/>
          <c:order val="6"/>
          <c:tx>
            <c:v>Mass of Pollutant vs Particle Size for Mo</c:v>
          </c:tx>
          <c:spPr>
            <a:ln w="6350"/>
          </c:spPr>
          <c:marker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4'!$I$22:$I$29</c:f>
              <c:numCache>
                <c:formatCode>0.0</c:formatCode>
                <c:ptCount val="8"/>
                <c:pt idx="0">
                  <c:v>34.909512926875003</c:v>
                </c:pt>
                <c:pt idx="1">
                  <c:v>29.0617264975</c:v>
                </c:pt>
                <c:pt idx="2">
                  <c:v>28.530109549375002</c:v>
                </c:pt>
                <c:pt idx="3">
                  <c:v>27.998492601250003</c:v>
                </c:pt>
                <c:pt idx="4">
                  <c:v>27.466875653125001</c:v>
                </c:pt>
                <c:pt idx="5">
                  <c:v>26.758053055625002</c:v>
                </c:pt>
                <c:pt idx="6">
                  <c:v>28.175698250625004</c:v>
                </c:pt>
                <c:pt idx="7">
                  <c:v>26.580847406250001</c:v>
                </c:pt>
              </c:numCache>
            </c:numRef>
          </c:yVal>
          <c:smooth val="1"/>
        </c:ser>
        <c:ser>
          <c:idx val="7"/>
          <c:order val="7"/>
          <c:tx>
            <c:v>Mass of Pollutant vs Particle Size for Zn</c:v>
          </c:tx>
          <c:spPr>
            <a:ln w="38100"/>
          </c:spPr>
          <c:marker>
            <c:spPr>
              <a:ln w="38100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4'!$J$22:$J$29</c:f>
              <c:numCache>
                <c:formatCode>0.0</c:formatCode>
                <c:ptCount val="8"/>
                <c:pt idx="0">
                  <c:v>971.97298682187511</c:v>
                </c:pt>
                <c:pt idx="1">
                  <c:v>1101.1559052162499</c:v>
                </c:pt>
                <c:pt idx="2">
                  <c:v>1084.8529854737501</c:v>
                </c:pt>
                <c:pt idx="3">
                  <c:v>1069.96771092625</c:v>
                </c:pt>
                <c:pt idx="4">
                  <c:v>1092.1184170981251</c:v>
                </c:pt>
                <c:pt idx="5">
                  <c:v>1113.7375063218751</c:v>
                </c:pt>
                <c:pt idx="6">
                  <c:v>1112.49706677625</c:v>
                </c:pt>
                <c:pt idx="7">
                  <c:v>1105.586046450625</c:v>
                </c:pt>
              </c:numCache>
            </c:numRef>
          </c:yVal>
          <c:smooth val="1"/>
        </c:ser>
        <c:ser>
          <c:idx val="8"/>
          <c:order val="8"/>
          <c:tx>
            <c:v>Mass of Pollutant vs Particle Size for Rb</c:v>
          </c:tx>
          <c:spPr>
            <a:ln w="6350"/>
          </c:spP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4'!$K$22:$K$29</c:f>
              <c:numCache>
                <c:formatCode>0.0</c:formatCode>
                <c:ptCount val="8"/>
                <c:pt idx="0">
                  <c:v>17.897770586875001</c:v>
                </c:pt>
                <c:pt idx="1">
                  <c:v>12.227189806875</c:v>
                </c:pt>
                <c:pt idx="2">
                  <c:v>9.7463107156250004</c:v>
                </c:pt>
                <c:pt idx="3">
                  <c:v>10.809544611874999</c:v>
                </c:pt>
                <c:pt idx="4">
                  <c:v>9.5691050662500015</c:v>
                </c:pt>
                <c:pt idx="5">
                  <c:v>10.455133313125</c:v>
                </c:pt>
                <c:pt idx="6">
                  <c:v>8.6830768193749996</c:v>
                </c:pt>
                <c:pt idx="7">
                  <c:v>9.5691050662500015</c:v>
                </c:pt>
              </c:numCache>
            </c:numRef>
          </c:yVal>
          <c:smooth val="1"/>
        </c:ser>
        <c:ser>
          <c:idx val="9"/>
          <c:order val="9"/>
          <c:tx>
            <c:v>Mass of Pollutant vs Particle Size for Sr</c:v>
          </c:tx>
          <c:spPr>
            <a:ln w="6350"/>
          </c:spP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4'!$L$22:$L$29</c:f>
              <c:numCache>
                <c:formatCode>0.0</c:formatCode>
                <c:ptCount val="8"/>
                <c:pt idx="0">
                  <c:v>52.452872214999999</c:v>
                </c:pt>
                <c:pt idx="1">
                  <c:v>43.592589746249999</c:v>
                </c:pt>
                <c:pt idx="2">
                  <c:v>38.630831563750007</c:v>
                </c:pt>
                <c:pt idx="3">
                  <c:v>40.048476758749999</c:v>
                </c:pt>
                <c:pt idx="4">
                  <c:v>37.035980719374997</c:v>
                </c:pt>
                <c:pt idx="5">
                  <c:v>37.922008966250004</c:v>
                </c:pt>
                <c:pt idx="6">
                  <c:v>36.681569420624996</c:v>
                </c:pt>
                <c:pt idx="7">
                  <c:v>37.567597667500003</c:v>
                </c:pt>
              </c:numCache>
            </c:numRef>
          </c:yVal>
          <c:smooth val="1"/>
        </c:ser>
        <c:axId val="82313216"/>
        <c:axId val="82315136"/>
      </c:scatterChart>
      <c:valAx>
        <c:axId val="8231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Particle Size</a:t>
                </a:r>
                <a:r>
                  <a:rPr lang="en-US" baseline="0"/>
                  <a:t> in Micometers</a:t>
                </a:r>
                <a:endParaRPr lang="en-US"/>
              </a:p>
            </c:rich>
          </c:tx>
          <c:layout/>
        </c:title>
        <c:numFmt formatCode="General" sourceLinked="1"/>
        <c:minorTickMark val="out"/>
        <c:tickLblPos val="nextTo"/>
        <c:crossAx val="82315136"/>
        <c:crosses val="autoZero"/>
        <c:crossBetween val="midCat"/>
        <c:majorUnit val="1"/>
        <c:minorUnit val="0.1"/>
      </c:valAx>
      <c:valAx>
        <c:axId val="82315136"/>
        <c:scaling>
          <c:orientation val="minMax"/>
          <c:min val="0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Mass of Pollutants in micrograms</a:t>
                </a:r>
              </a:p>
            </c:rich>
          </c:tx>
          <c:layout>
            <c:manualLayout>
              <c:xMode val="edge"/>
              <c:yMode val="edge"/>
              <c:x val="0"/>
              <c:y val="0.38709095572277907"/>
            </c:manualLayout>
          </c:layout>
        </c:title>
        <c:numFmt formatCode="0.0" sourceLinked="1"/>
        <c:minorTickMark val="out"/>
        <c:tickLblPos val="nextTo"/>
        <c:crossAx val="82313216"/>
        <c:crosses val="autoZero"/>
        <c:crossBetween val="midCat"/>
        <c:minorUnit val="1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36725674281358611"/>
          <c:y val="0.42286787197265696"/>
          <c:w val="0.27650773409511109"/>
          <c:h val="0.2352249136649294"/>
        </c:manualLayout>
      </c:layout>
    </c:legend>
    <c:plotVisOnly val="1"/>
  </c:chart>
  <c:spPr>
    <a:solidFill>
      <a:srgbClr val="C0504D">
        <a:lumMod val="40000"/>
        <a:lumOff val="60000"/>
        <a:alpha val="21000"/>
      </a:srgbClr>
    </a:solidFill>
    <a:ln>
      <a:solidFill>
        <a:sysClr val="windowText" lastClr="000000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Mass of Pollutant vs. Particle Size</a:t>
            </a:r>
          </a:p>
          <a:p>
            <a:pPr>
              <a:defRPr/>
            </a:pPr>
            <a:r>
              <a:rPr lang="en-US"/>
              <a:t>(Without Fe,</a:t>
            </a:r>
            <a:r>
              <a:rPr lang="en-US" baseline="0"/>
              <a:t> Zn, &amp; Ba)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5.4415340179832163E-2"/>
          <c:y val="3.0070115501481642E-2"/>
          <c:w val="0.91556279647689254"/>
          <c:h val="0.94347161948674751"/>
        </c:manualLayout>
      </c:layout>
      <c:scatterChart>
        <c:scatterStyle val="smoothMarker"/>
        <c:ser>
          <c:idx val="0"/>
          <c:order val="0"/>
          <c:tx>
            <c:v>Mass of Pollutant vs Particle Size for Pb</c:v>
          </c:tx>
          <c:spPr>
            <a:ln w="28575"/>
          </c:spPr>
          <c:marker>
            <c:spPr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4'!$D$22:$D$29</c:f>
              <c:numCache>
                <c:formatCode>0.0</c:formatCode>
                <c:ptCount val="8"/>
                <c:pt idx="0">
                  <c:v>10.6323389625</c:v>
                </c:pt>
                <c:pt idx="1">
                  <c:v>10.6323389625</c:v>
                </c:pt>
                <c:pt idx="2">
                  <c:v>8.328665520625</c:v>
                </c:pt>
                <c:pt idx="3">
                  <c:v>9.5691050662500015</c:v>
                </c:pt>
                <c:pt idx="4">
                  <c:v>9.2146937675</c:v>
                </c:pt>
                <c:pt idx="5">
                  <c:v>8.151459871250001</c:v>
                </c:pt>
                <c:pt idx="6">
                  <c:v>8.6830768193749996</c:v>
                </c:pt>
                <c:pt idx="7">
                  <c:v>9.3918994168750007</c:v>
                </c:pt>
              </c:numCache>
            </c:numRef>
          </c:yVal>
          <c:smooth val="1"/>
        </c:ser>
        <c:ser>
          <c:idx val="2"/>
          <c:order val="1"/>
          <c:tx>
            <c:v>Mass of Pollutant vs Particle Size for Co</c:v>
          </c:tx>
          <c:spPr>
            <a:ln w="28575"/>
          </c:spPr>
          <c:marker>
            <c:spPr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4'!$E$22:$E$29</c:f>
              <c:numCache>
                <c:formatCode>0.0</c:formatCode>
                <c:ptCount val="8"/>
                <c:pt idx="0">
                  <c:v>33.137456433125003</c:v>
                </c:pt>
                <c:pt idx="1">
                  <c:v>11.341161560000002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3"/>
          <c:order val="2"/>
          <c:tx>
            <c:v>Mass of Pollutant vs Particle Size for Cu</c:v>
          </c:tx>
          <c:spPr>
            <a:ln w="28575"/>
          </c:spPr>
          <c:marker>
            <c:symbol val="square"/>
            <c:size val="7"/>
            <c:spPr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4'!$F$22:$F$29</c:f>
              <c:numCache>
                <c:formatCode>0.0</c:formatCode>
                <c:ptCount val="8"/>
                <c:pt idx="0">
                  <c:v>120.32263592562501</c:v>
                </c:pt>
                <c:pt idx="1">
                  <c:v>48.199936630000003</c:v>
                </c:pt>
                <c:pt idx="2">
                  <c:v>19.492621431250001</c:v>
                </c:pt>
                <c:pt idx="3">
                  <c:v>24.631585263125</c:v>
                </c:pt>
                <c:pt idx="4">
                  <c:v>15.23968584625</c:v>
                </c:pt>
                <c:pt idx="5">
                  <c:v>9.0374881181250011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5"/>
          <c:order val="3"/>
          <c:tx>
            <c:v>Mass of Pollutant vs Particle Size for Mn</c:v>
          </c:tx>
          <c:spPr>
            <a:ln w="28575"/>
          </c:spPr>
          <c:marker>
            <c:spPr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4'!$H$22:$H$29</c:f>
              <c:numCache>
                <c:formatCode>0.0</c:formatCode>
                <c:ptCount val="8"/>
                <c:pt idx="0">
                  <c:v>15.594097145000001</c:v>
                </c:pt>
                <c:pt idx="1">
                  <c:v>13.11321805375</c:v>
                </c:pt>
                <c:pt idx="2">
                  <c:v>10.277927663749999</c:v>
                </c:pt>
                <c:pt idx="3">
                  <c:v>9.3918994168750007</c:v>
                </c:pt>
                <c:pt idx="4">
                  <c:v>9.3918994168750007</c:v>
                </c:pt>
                <c:pt idx="5">
                  <c:v>9.9235163650000011</c:v>
                </c:pt>
                <c:pt idx="6">
                  <c:v>0</c:v>
                </c:pt>
                <c:pt idx="7">
                  <c:v>11.872778508125002</c:v>
                </c:pt>
              </c:numCache>
            </c:numRef>
          </c:yVal>
          <c:smooth val="1"/>
        </c:ser>
        <c:ser>
          <c:idx val="6"/>
          <c:order val="4"/>
          <c:tx>
            <c:v>Mass of Pollutant vs Particle Size for Mo</c:v>
          </c:tx>
          <c:spPr>
            <a:ln w="28575"/>
          </c:spPr>
          <c:marker>
            <c:symbol val="triangle"/>
            <c:size val="7"/>
            <c:spPr>
              <a:solidFill>
                <a:schemeClr val="accent1"/>
              </a:solidFill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4'!$I$22:$I$29</c:f>
              <c:numCache>
                <c:formatCode>0.0</c:formatCode>
                <c:ptCount val="8"/>
                <c:pt idx="0">
                  <c:v>34.909512926875003</c:v>
                </c:pt>
                <c:pt idx="1">
                  <c:v>29.0617264975</c:v>
                </c:pt>
                <c:pt idx="2">
                  <c:v>28.530109549375002</c:v>
                </c:pt>
                <c:pt idx="3">
                  <c:v>27.998492601250003</c:v>
                </c:pt>
                <c:pt idx="4">
                  <c:v>27.466875653125001</c:v>
                </c:pt>
                <c:pt idx="5">
                  <c:v>26.758053055625002</c:v>
                </c:pt>
                <c:pt idx="6">
                  <c:v>28.175698250625004</c:v>
                </c:pt>
                <c:pt idx="7">
                  <c:v>26.580847406250001</c:v>
                </c:pt>
              </c:numCache>
            </c:numRef>
          </c:yVal>
          <c:smooth val="1"/>
        </c:ser>
        <c:ser>
          <c:idx val="8"/>
          <c:order val="5"/>
          <c:tx>
            <c:v>Mass of Pollutant vs Particle Size for Rb</c:v>
          </c:tx>
          <c:spPr>
            <a:ln w="28575"/>
          </c:spPr>
          <c:marker>
            <c:symbol val="diamond"/>
            <c:size val="7"/>
            <c:spPr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4'!$K$22:$K$29</c:f>
              <c:numCache>
                <c:formatCode>0.0</c:formatCode>
                <c:ptCount val="8"/>
                <c:pt idx="0">
                  <c:v>17.897770586875001</c:v>
                </c:pt>
                <c:pt idx="1">
                  <c:v>12.227189806875</c:v>
                </c:pt>
                <c:pt idx="2">
                  <c:v>9.7463107156250004</c:v>
                </c:pt>
                <c:pt idx="3">
                  <c:v>10.809544611874999</c:v>
                </c:pt>
                <c:pt idx="4">
                  <c:v>9.5691050662500015</c:v>
                </c:pt>
                <c:pt idx="5">
                  <c:v>10.455133313125</c:v>
                </c:pt>
                <c:pt idx="6">
                  <c:v>8.6830768193749996</c:v>
                </c:pt>
                <c:pt idx="7">
                  <c:v>9.5691050662500015</c:v>
                </c:pt>
              </c:numCache>
            </c:numRef>
          </c:yVal>
          <c:smooth val="1"/>
        </c:ser>
        <c:ser>
          <c:idx val="9"/>
          <c:order val="6"/>
          <c:tx>
            <c:v>Mass of Pollutant vs Particle Size for Sr</c:v>
          </c:tx>
          <c:spPr>
            <a:ln w="28575"/>
          </c:spPr>
          <c:marker>
            <c:spPr>
              <a:ln w="28575"/>
            </c:spPr>
          </c:marker>
          <c:xVal>
            <c:numRef>
              <c:f>'Table 1, 3 &amp; 4'!$H$3:$H$10</c:f>
              <c:numCache>
                <c:formatCode>General</c:formatCode>
                <c:ptCount val="8"/>
                <c:pt idx="0">
                  <c:v>9</c:v>
                </c:pt>
                <c:pt idx="1">
                  <c:v>5.8</c:v>
                </c:pt>
                <c:pt idx="2">
                  <c:v>4.7</c:v>
                </c:pt>
                <c:pt idx="3">
                  <c:v>3.3</c:v>
                </c:pt>
                <c:pt idx="4">
                  <c:v>2.1</c:v>
                </c:pt>
                <c:pt idx="5">
                  <c:v>1.1000000000000001</c:v>
                </c:pt>
                <c:pt idx="6">
                  <c:v>0.7</c:v>
                </c:pt>
                <c:pt idx="7">
                  <c:v>0.4</c:v>
                </c:pt>
              </c:numCache>
            </c:numRef>
          </c:xVal>
          <c:yVal>
            <c:numRef>
              <c:f>'Table 1, 3 &amp; 4'!$L$22:$L$29</c:f>
              <c:numCache>
                <c:formatCode>0.0</c:formatCode>
                <c:ptCount val="8"/>
                <c:pt idx="0">
                  <c:v>52.452872214999999</c:v>
                </c:pt>
                <c:pt idx="1">
                  <c:v>43.592589746249999</c:v>
                </c:pt>
                <c:pt idx="2">
                  <c:v>38.630831563750007</c:v>
                </c:pt>
                <c:pt idx="3">
                  <c:v>40.048476758749999</c:v>
                </c:pt>
                <c:pt idx="4">
                  <c:v>37.035980719374997</c:v>
                </c:pt>
                <c:pt idx="5">
                  <c:v>37.922008966250004</c:v>
                </c:pt>
                <c:pt idx="6">
                  <c:v>36.681569420624996</c:v>
                </c:pt>
                <c:pt idx="7">
                  <c:v>37.567597667500003</c:v>
                </c:pt>
              </c:numCache>
            </c:numRef>
          </c:yVal>
          <c:smooth val="1"/>
        </c:ser>
        <c:axId val="82360576"/>
        <c:axId val="82375424"/>
      </c:scatterChart>
      <c:valAx>
        <c:axId val="82360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Particle Size</a:t>
                </a:r>
                <a:r>
                  <a:rPr lang="en-US" baseline="0"/>
                  <a:t> in Micometers</a:t>
                </a:r>
                <a:endParaRPr lang="en-US"/>
              </a:p>
            </c:rich>
          </c:tx>
          <c:layout/>
        </c:title>
        <c:numFmt formatCode="General" sourceLinked="1"/>
        <c:minorTickMark val="out"/>
        <c:tickLblPos val="nextTo"/>
        <c:crossAx val="82375424"/>
        <c:crosses val="autoZero"/>
        <c:crossBetween val="midCat"/>
        <c:majorUnit val="1"/>
        <c:minorUnit val="0.1"/>
      </c:valAx>
      <c:valAx>
        <c:axId val="82375424"/>
        <c:scaling>
          <c:orientation val="minMax"/>
          <c:max val="125"/>
          <c:min val="0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Mass of Pollutants in micrograms</a:t>
                </a:r>
              </a:p>
            </c:rich>
          </c:tx>
          <c:layout>
            <c:manualLayout>
              <c:xMode val="edge"/>
              <c:yMode val="edge"/>
              <c:x val="0"/>
              <c:y val="0.38709095572277924"/>
            </c:manualLayout>
          </c:layout>
        </c:title>
        <c:numFmt formatCode="0.0" sourceLinked="1"/>
        <c:minorTickMark val="out"/>
        <c:tickLblPos val="nextTo"/>
        <c:crossAx val="82360576"/>
        <c:crosses val="autoZero"/>
        <c:crossBetween val="midCat"/>
        <c:minorUnit val="1"/>
      </c:valAx>
      <c:spPr>
        <a:gradFill>
          <a:gsLst>
            <a:gs pos="0">
              <a:srgbClr val="5E9EFF"/>
            </a:gs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25531650924955696"/>
          <c:y val="0.41433504492537171"/>
          <c:w val="0.27650773409511109"/>
          <c:h val="0.2352249136649294"/>
        </c:manualLayout>
      </c:layout>
    </c:legend>
    <c:plotVisOnly val="1"/>
  </c:chart>
  <c:spPr>
    <a:solidFill>
      <a:srgbClr val="C0504D">
        <a:lumMod val="40000"/>
        <a:lumOff val="60000"/>
        <a:alpha val="33000"/>
      </a:srgbClr>
    </a:solidFill>
    <a:ln>
      <a:solidFill>
        <a:schemeClr val="tx1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92075</xdr:rowOff>
    </xdr:from>
    <xdr:to>
      <xdr:col>9</xdr:col>
      <xdr:colOff>523875</xdr:colOff>
      <xdr:row>46</xdr:row>
      <xdr:rowOff>63500</xdr:rowOff>
    </xdr:to>
    <xdr:sp macro="" textlink="">
      <xdr:nvSpPr>
        <xdr:cNvPr id="2" name="TextBox 1"/>
        <xdr:cNvSpPr txBox="1"/>
      </xdr:nvSpPr>
      <xdr:spPr>
        <a:xfrm>
          <a:off x="47625" y="92075"/>
          <a:ext cx="5905500" cy="873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/>
            <a:t>Donald Jerolleman</a:t>
          </a:r>
        </a:p>
        <a:p>
          <a:pPr algn="ctr"/>
          <a:r>
            <a:rPr lang="en-US" sz="1100"/>
            <a:t>Intro. to Environmental Engineering</a:t>
          </a:r>
        </a:p>
        <a:p>
          <a:pPr algn="ctr"/>
          <a:r>
            <a:rPr lang="en-US" sz="1100"/>
            <a:t>Spring</a:t>
          </a:r>
          <a:r>
            <a:rPr lang="en-US" sz="1100" baseline="0"/>
            <a:t> 2010</a:t>
          </a:r>
        </a:p>
        <a:p>
          <a:pPr algn="ctr"/>
          <a:r>
            <a:rPr lang="en-US" sz="1100"/>
            <a:t>Lab 1:  Air</a:t>
          </a:r>
          <a:r>
            <a:rPr lang="en-US" sz="1100" baseline="0"/>
            <a:t> Quality - Particle Types, Concentration, and Sizes</a:t>
          </a:r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endParaRPr lang="en-US" sz="1100"/>
        </a:p>
      </xdr:txBody>
    </xdr:sp>
    <xdr:clientData/>
  </xdr:twoCellAnchor>
  <xdr:twoCellAnchor>
    <xdr:from>
      <xdr:col>0</xdr:col>
      <xdr:colOff>47625</xdr:colOff>
      <xdr:row>47</xdr:row>
      <xdr:rowOff>31750</xdr:rowOff>
    </xdr:from>
    <xdr:to>
      <xdr:col>9</xdr:col>
      <xdr:colOff>555625</xdr:colOff>
      <xdr:row>93</xdr:row>
      <xdr:rowOff>158750</xdr:rowOff>
    </xdr:to>
    <xdr:sp macro="" textlink="">
      <xdr:nvSpPr>
        <xdr:cNvPr id="3" name="TextBox 2"/>
        <xdr:cNvSpPr txBox="1"/>
      </xdr:nvSpPr>
      <xdr:spPr>
        <a:xfrm>
          <a:off x="47625" y="8985250"/>
          <a:ext cx="5937250" cy="889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Objective:</a:t>
          </a:r>
        </a:p>
        <a:p>
          <a:endParaRPr lang="en-US" sz="1100"/>
        </a:p>
        <a:p>
          <a:r>
            <a:rPr lang="en-US" sz="1100"/>
            <a:t>	Our experiment will</a:t>
          </a:r>
          <a:r>
            <a:rPr lang="en-US" sz="1100" baseline="0"/>
            <a:t> take an air sample during the process of cutting masonry block</a:t>
          </a:r>
        </a:p>
        <a:p>
          <a:r>
            <a:rPr lang="en-US" sz="1100" baseline="0"/>
            <a:t>	and indentify the concentrations, types, and size of some of the dust particles</a:t>
          </a:r>
        </a:p>
        <a:p>
          <a:r>
            <a:rPr lang="en-US" sz="1100" baseline="0"/>
            <a:t>	present.  The particles tested for are heavy metals which include, transition</a:t>
          </a:r>
        </a:p>
        <a:p>
          <a:r>
            <a:rPr lang="en-US" sz="1100" baseline="0"/>
            <a:t>	metals, metalloids, lanthanides, and actinides (also called toxic metals).  The data</a:t>
          </a:r>
        </a:p>
        <a:p>
          <a:r>
            <a:rPr lang="en-US" sz="1100" baseline="0"/>
            <a:t>	will then be used to create a particle size distribution (PSD) chart, mass of pollutant 	chart, particle size (ECD) verse cumulative percent less than size range graphs, and 	particle size (ECD) verse mass of pollutant graphs.</a:t>
          </a:r>
        </a:p>
        <a:p>
          <a:endParaRPr lang="en-US" sz="1100" baseline="0"/>
        </a:p>
        <a:p>
          <a:r>
            <a:rPr lang="en-US" sz="1100" baseline="0"/>
            <a:t>Equipment Used:	</a:t>
          </a:r>
        </a:p>
        <a:p>
          <a:r>
            <a:rPr lang="en-US" sz="1100" baseline="0"/>
            <a:t>	</a:t>
          </a:r>
        </a:p>
        <a:p>
          <a:r>
            <a:rPr lang="en-US" sz="1100" baseline="0"/>
            <a:t>	-  Innovex X-Ray Fluorescence Spectrometer</a:t>
          </a:r>
        </a:p>
        <a:p>
          <a:r>
            <a:rPr lang="en-US" sz="1100" baseline="0"/>
            <a:t>	-  Laptop and Spectrometer Software</a:t>
          </a:r>
        </a:p>
        <a:p>
          <a:r>
            <a:rPr lang="en-US" sz="1100" baseline="0"/>
            <a:t>	-  Masonry Block</a:t>
          </a:r>
        </a:p>
        <a:p>
          <a:r>
            <a:rPr lang="en-US" sz="1100" baseline="0"/>
            <a:t>	-  Masonry Circular Saw</a:t>
          </a:r>
        </a:p>
        <a:p>
          <a:r>
            <a:rPr lang="en-US" sz="1100" baseline="0"/>
            <a:t>	-  Small, Unventilated room</a:t>
          </a:r>
        </a:p>
        <a:p>
          <a:r>
            <a:rPr lang="en-US" sz="1100" baseline="0"/>
            <a:t>	-  Ambient Cascade Impactor</a:t>
          </a:r>
        </a:p>
        <a:p>
          <a:endParaRPr lang="en-US" sz="1100" baseline="0"/>
        </a:p>
        <a:p>
          <a:r>
            <a:rPr lang="en-US" sz="1100" baseline="0"/>
            <a:t>Procedure:</a:t>
          </a:r>
        </a:p>
        <a:p>
          <a:endParaRPr lang="en-US" sz="1100" baseline="0"/>
        </a:p>
        <a:p>
          <a:r>
            <a:rPr lang="en-US" sz="1100" baseline="0"/>
            <a:t>	-  Set up sample, saw, and Ambient Cascade Impactor </a:t>
          </a:r>
        </a:p>
        <a:p>
          <a:r>
            <a:rPr lang="en-US" sz="1100" baseline="0"/>
            <a:t>	-  Observe safety precautions for personnel (eg. masks, goggles, etc.)</a:t>
          </a:r>
        </a:p>
        <a:p>
          <a:r>
            <a:rPr lang="en-US" sz="1100" baseline="0"/>
            <a:t>	-  Cut sample while taking air samples (10 min)</a:t>
          </a:r>
        </a:p>
        <a:p>
          <a:r>
            <a:rPr lang="en-US" sz="1100" baseline="0"/>
            <a:t>	-  Clean up area to prevent possible exposure to individuals who may enter area later</a:t>
          </a:r>
        </a:p>
        <a:p>
          <a:r>
            <a:rPr lang="en-US" sz="1100" baseline="0"/>
            <a:t>	-  Carefully remove filters and fold in half twice to crate a cone look (this prevents loss</a:t>
          </a:r>
        </a:p>
        <a:p>
          <a:r>
            <a:rPr lang="en-US" sz="1100" baseline="0"/>
            <a:t>	     of contaminants</a:t>
          </a:r>
        </a:p>
        <a:p>
          <a:r>
            <a:rPr lang="en-US" sz="1100" baseline="0"/>
            <a:t>	-  Carry out X-ray analysis (5-8 times per filter)</a:t>
          </a:r>
        </a:p>
        <a:p>
          <a:r>
            <a:rPr lang="en-US" sz="1100" baseline="0"/>
            <a:t>	-  Log data and perform calculation</a:t>
          </a:r>
        </a:p>
        <a:p>
          <a:endParaRPr lang="en-US" sz="1100" baseline="0"/>
        </a:p>
        <a:p>
          <a:r>
            <a:rPr lang="en-US" sz="1100" baseline="0"/>
            <a:t>Discussion:</a:t>
          </a:r>
        </a:p>
        <a:p>
          <a:endParaRPr lang="en-US" sz="1100" baseline="0"/>
        </a:p>
        <a:p>
          <a:r>
            <a:rPr lang="en-US" sz="1100" baseline="0"/>
            <a:t>	Based on the results, the particles are composed of very dangerous metals.  The</a:t>
          </a:r>
        </a:p>
        <a:p>
          <a:r>
            <a:rPr lang="en-US" sz="1100" baseline="0"/>
            <a:t>	highest concentrations appear to be Zn (Zinc - by far the largest), Ba (Barium), and Fe</a:t>
          </a:r>
        </a:p>
        <a:p>
          <a:r>
            <a:rPr lang="en-US" sz="1100" baseline="0"/>
            <a:t>	(Iron) respectively.  </a:t>
          </a:r>
        </a:p>
        <a:p>
          <a:r>
            <a:rPr lang="en-US" sz="1100" baseline="0"/>
            <a:t>	</a:t>
          </a:r>
        </a:p>
        <a:p>
          <a:r>
            <a:rPr lang="en-US" sz="1100" baseline="0"/>
            <a:t>	Unfortunately, I do not have the knowledge or the information to make any claims 	as to the risks posed by these concentrations found.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47625</xdr:rowOff>
    </xdr:from>
    <xdr:to>
      <xdr:col>14</xdr:col>
      <xdr:colOff>342900</xdr:colOff>
      <xdr:row>19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123826</xdr:colOff>
      <xdr:row>20</xdr:row>
      <xdr:rowOff>66675</xdr:rowOff>
    </xdr:from>
    <xdr:to>
      <xdr:col>14</xdr:col>
      <xdr:colOff>352426</xdr:colOff>
      <xdr:row>44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3174</xdr:rowOff>
    </xdr:from>
    <xdr:to>
      <xdr:col>14</xdr:col>
      <xdr:colOff>428624</xdr:colOff>
      <xdr:row>116</xdr:row>
      <xdr:rowOff>63500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14</xdr:col>
      <xdr:colOff>428624</xdr:colOff>
      <xdr:row>188</xdr:row>
      <xdr:rowOff>60326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tabSelected="1" topLeftCell="A61" zoomScaleNormal="100" workbookViewId="0">
      <selection activeCell="A49" sqref="A49"/>
    </sheetView>
  </sheetViews>
  <sheetFormatPr defaultRowHeight="15"/>
  <sheetData/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L30"/>
  <sheetViews>
    <sheetView topLeftCell="A13" zoomScaleNormal="100" workbookViewId="0">
      <selection activeCell="F35" sqref="F35"/>
    </sheetView>
  </sheetViews>
  <sheetFormatPr defaultRowHeight="15"/>
  <cols>
    <col min="1" max="1" width="16.42578125" style="2" bestFit="1" customWidth="1"/>
    <col min="2" max="2" width="10.42578125" bestFit="1" customWidth="1"/>
    <col min="3" max="3" width="11.42578125" style="1" customWidth="1"/>
    <col min="4" max="6" width="10.28515625" style="1" customWidth="1"/>
    <col min="7" max="7" width="11.140625" style="1" customWidth="1"/>
    <col min="8" max="8" width="10.28515625" style="1" customWidth="1"/>
    <col min="9" max="9" width="15.5703125" style="1" bestFit="1" customWidth="1"/>
    <col min="10" max="12" width="10.28515625" style="1" customWidth="1"/>
  </cols>
  <sheetData>
    <row r="1" spans="1:12" ht="45.75" thickBot="1">
      <c r="A1" s="33" t="s">
        <v>0</v>
      </c>
      <c r="B1" s="29" t="s">
        <v>1</v>
      </c>
      <c r="C1" s="30" t="s">
        <v>37</v>
      </c>
      <c r="D1" s="30" t="s">
        <v>2</v>
      </c>
      <c r="E1" s="30" t="s">
        <v>3</v>
      </c>
      <c r="F1" s="30" t="s">
        <v>4</v>
      </c>
      <c r="G1" s="30" t="s">
        <v>5</v>
      </c>
      <c r="H1" s="45" t="s">
        <v>6</v>
      </c>
      <c r="I1" s="62" t="s">
        <v>42</v>
      </c>
      <c r="J1" s="63"/>
      <c r="K1" s="63"/>
      <c r="L1" s="64"/>
    </row>
    <row r="2" spans="1:12" ht="15.75" thickTop="1">
      <c r="A2" s="34" t="s">
        <v>38</v>
      </c>
      <c r="B2" s="4" t="s">
        <v>7</v>
      </c>
      <c r="C2" s="26"/>
      <c r="D2" s="8"/>
      <c r="E2" s="8"/>
      <c r="F2" s="8"/>
      <c r="G2" s="25">
        <f>SUM(E3:E10)/E11</f>
        <v>1</v>
      </c>
      <c r="H2" s="46">
        <v>10</v>
      </c>
      <c r="I2" s="67" t="s">
        <v>43</v>
      </c>
      <c r="J2" s="68"/>
      <c r="K2" s="69" t="s">
        <v>41</v>
      </c>
      <c r="L2" s="70"/>
    </row>
    <row r="3" spans="1:12">
      <c r="A3" s="35">
        <v>0</v>
      </c>
      <c r="B3" s="5" t="s">
        <v>8</v>
      </c>
      <c r="C3" s="9">
        <v>0.307</v>
      </c>
      <c r="D3" s="9">
        <v>0.41799999999999998</v>
      </c>
      <c r="E3" s="9">
        <f>D3-C3</f>
        <v>0.11099999999999999</v>
      </c>
      <c r="F3" s="10">
        <f>E3/$E$11</f>
        <v>0.70700636942675188</v>
      </c>
      <c r="G3" s="25">
        <f>SUM(E4:E10)/E11</f>
        <v>0.29299363057324812</v>
      </c>
      <c r="H3" s="47">
        <v>9</v>
      </c>
      <c r="I3" s="54"/>
      <c r="J3" s="55"/>
      <c r="K3" s="71"/>
      <c r="L3" s="72"/>
    </row>
    <row r="4" spans="1:12">
      <c r="A4" s="35">
        <v>1</v>
      </c>
      <c r="B4" s="6" t="s">
        <v>9</v>
      </c>
      <c r="C4" s="9">
        <v>0.33500000000000002</v>
      </c>
      <c r="D4" s="9">
        <v>0.33900000000000002</v>
      </c>
      <c r="E4" s="9">
        <f t="shared" ref="E4:E10" si="0">D4-C4</f>
        <v>4.0000000000000036E-3</v>
      </c>
      <c r="F4" s="10">
        <f t="shared" ref="F4:F10" si="1">E4/$E$11</f>
        <v>2.5477707006369463E-2</v>
      </c>
      <c r="G4" s="25">
        <f>SUM(E5:E10)/E11</f>
        <v>0.26751592356687864</v>
      </c>
      <c r="H4" s="47">
        <v>5.8</v>
      </c>
      <c r="I4" s="73" t="s">
        <v>46</v>
      </c>
      <c r="J4" s="74"/>
      <c r="K4" s="75">
        <v>9.5</v>
      </c>
      <c r="L4" s="76"/>
    </row>
    <row r="5" spans="1:12">
      <c r="A5" s="35">
        <v>2</v>
      </c>
      <c r="B5" s="6" t="s">
        <v>10</v>
      </c>
      <c r="C5" s="9">
        <v>0.33600000000000002</v>
      </c>
      <c r="D5" s="9">
        <v>0.34499999999999997</v>
      </c>
      <c r="E5" s="9">
        <f t="shared" si="0"/>
        <v>8.9999999999999525E-3</v>
      </c>
      <c r="F5" s="10">
        <f t="shared" si="1"/>
        <v>5.7324840764330941E-2</v>
      </c>
      <c r="G5" s="25">
        <f>SUM(E6:E10)/E11</f>
        <v>0.21019108280254772</v>
      </c>
      <c r="H5" s="47">
        <v>4.7</v>
      </c>
      <c r="I5" s="73"/>
      <c r="J5" s="74"/>
      <c r="K5" s="75"/>
      <c r="L5" s="76"/>
    </row>
    <row r="6" spans="1:12">
      <c r="A6" s="35">
        <v>3</v>
      </c>
      <c r="B6" s="6" t="s">
        <v>11</v>
      </c>
      <c r="C6" s="9">
        <v>0.33500000000000002</v>
      </c>
      <c r="D6" s="9">
        <v>0.34899999999999998</v>
      </c>
      <c r="E6" s="9">
        <f t="shared" si="0"/>
        <v>1.3999999999999957E-2</v>
      </c>
      <c r="F6" s="10">
        <f t="shared" si="1"/>
        <v>8.9171974522292766E-2</v>
      </c>
      <c r="G6" s="25">
        <f>SUM(E7:E10)/E11</f>
        <v>0.12101910828025494</v>
      </c>
      <c r="H6" s="47">
        <v>3.3</v>
      </c>
      <c r="I6" s="54" t="s">
        <v>44</v>
      </c>
      <c r="J6" s="55"/>
      <c r="K6" s="58">
        <f>(3.141596*(K4^2))/4</f>
        <v>70.882259750000003</v>
      </c>
      <c r="L6" s="59"/>
    </row>
    <row r="7" spans="1:12">
      <c r="A7" s="35">
        <v>4</v>
      </c>
      <c r="B7" s="6" t="s">
        <v>12</v>
      </c>
      <c r="C7" s="9">
        <v>0.33300000000000002</v>
      </c>
      <c r="D7" s="9">
        <v>0.34100000000000003</v>
      </c>
      <c r="E7" s="9">
        <f t="shared" si="0"/>
        <v>8.0000000000000071E-3</v>
      </c>
      <c r="F7" s="10">
        <f t="shared" si="1"/>
        <v>5.0955414012738925E-2</v>
      </c>
      <c r="G7" s="25">
        <f>SUM(E8:E10)/E11</f>
        <v>7.0063694267516019E-2</v>
      </c>
      <c r="H7" s="47">
        <v>2.1</v>
      </c>
      <c r="I7" s="54"/>
      <c r="J7" s="55"/>
      <c r="K7" s="58"/>
      <c r="L7" s="59"/>
    </row>
    <row r="8" spans="1:12">
      <c r="A8" s="35">
        <v>5</v>
      </c>
      <c r="B8" s="6" t="s">
        <v>13</v>
      </c>
      <c r="C8" s="9">
        <v>0.33100000000000002</v>
      </c>
      <c r="D8" s="9">
        <v>0.33600000000000002</v>
      </c>
      <c r="E8" s="9">
        <f t="shared" si="0"/>
        <v>5.0000000000000044E-3</v>
      </c>
      <c r="F8" s="10">
        <f t="shared" si="1"/>
        <v>3.1847133757961832E-2</v>
      </c>
      <c r="G8" s="25">
        <f>(E9+E10)/E11</f>
        <v>3.8216560509554194E-2</v>
      </c>
      <c r="H8" s="47">
        <v>1.1000000000000001</v>
      </c>
      <c r="I8" s="54" t="s">
        <v>45</v>
      </c>
      <c r="J8" s="55"/>
      <c r="K8" s="58">
        <f>K6/4</f>
        <v>17.720564937500001</v>
      </c>
      <c r="L8" s="59"/>
    </row>
    <row r="9" spans="1:12" ht="15.75" thickBot="1">
      <c r="A9" s="35">
        <v>6</v>
      </c>
      <c r="B9" s="6" t="s">
        <v>14</v>
      </c>
      <c r="C9" s="9">
        <v>0.33600000000000002</v>
      </c>
      <c r="D9" s="9">
        <v>0.33900000000000002</v>
      </c>
      <c r="E9" s="9">
        <f>D9-C9</f>
        <v>3.0000000000000027E-3</v>
      </c>
      <c r="F9" s="10">
        <f t="shared" si="1"/>
        <v>1.9108280254777097E-2</v>
      </c>
      <c r="G9" s="25">
        <f>E10/E11</f>
        <v>1.9108280254777097E-2</v>
      </c>
      <c r="H9" s="47">
        <v>0.7</v>
      </c>
      <c r="I9" s="56"/>
      <c r="J9" s="57"/>
      <c r="K9" s="60"/>
      <c r="L9" s="61"/>
    </row>
    <row r="10" spans="1:12" ht="15.75" thickBot="1">
      <c r="A10" s="35">
        <v>7</v>
      </c>
      <c r="B10" s="6" t="s">
        <v>15</v>
      </c>
      <c r="C10" s="9">
        <v>0.31</v>
      </c>
      <c r="D10" s="12">
        <v>0.313</v>
      </c>
      <c r="E10" s="12">
        <f t="shared" si="0"/>
        <v>3.0000000000000027E-3</v>
      </c>
      <c r="F10" s="38">
        <f t="shared" si="1"/>
        <v>1.9108280254777097E-2</v>
      </c>
      <c r="G10" s="25">
        <v>0</v>
      </c>
      <c r="H10" s="11">
        <v>0.4</v>
      </c>
      <c r="I10" s="48"/>
      <c r="J10" s="49"/>
      <c r="K10" s="49"/>
      <c r="L10" s="50"/>
    </row>
    <row r="11" spans="1:12" ht="15.75" thickBot="1">
      <c r="A11" s="40"/>
      <c r="B11" s="41"/>
      <c r="C11" s="42"/>
      <c r="D11" s="37" t="s">
        <v>16</v>
      </c>
      <c r="E11" s="37">
        <f>SUM(E3:E10)</f>
        <v>0.15699999999999992</v>
      </c>
      <c r="F11" s="39">
        <f>SUM(F3:F10)</f>
        <v>1</v>
      </c>
      <c r="G11" s="43"/>
      <c r="H11" s="44"/>
      <c r="I11" s="51"/>
      <c r="J11" s="52"/>
      <c r="K11" s="52"/>
      <c r="L11" s="53"/>
    </row>
    <row r="12" spans="1:12" ht="15.75" thickBot="1">
      <c r="A12" s="65" t="s">
        <v>39</v>
      </c>
      <c r="B12" s="66"/>
      <c r="C12" s="27" t="s">
        <v>26</v>
      </c>
      <c r="D12" s="27" t="s">
        <v>27</v>
      </c>
      <c r="E12" s="27" t="s">
        <v>28</v>
      </c>
      <c r="F12" s="27" t="s">
        <v>29</v>
      </c>
      <c r="G12" s="27" t="s">
        <v>30</v>
      </c>
      <c r="H12" s="27" t="s">
        <v>31</v>
      </c>
      <c r="I12" s="27" t="s">
        <v>32</v>
      </c>
      <c r="J12" s="27" t="s">
        <v>33</v>
      </c>
      <c r="K12" s="27" t="s">
        <v>34</v>
      </c>
      <c r="L12" s="28" t="s">
        <v>35</v>
      </c>
    </row>
    <row r="13" spans="1:12" ht="15.75" thickTop="1">
      <c r="A13" s="34" t="s">
        <v>17</v>
      </c>
      <c r="B13" s="4" t="s">
        <v>25</v>
      </c>
      <c r="C13" s="13">
        <v>16.54</v>
      </c>
      <c r="D13" s="13">
        <v>0.6</v>
      </c>
      <c r="E13" s="13">
        <v>1.87</v>
      </c>
      <c r="F13" s="13">
        <v>6.79</v>
      </c>
      <c r="G13" s="13">
        <v>16.89</v>
      </c>
      <c r="H13" s="13">
        <v>0.88</v>
      </c>
      <c r="I13" s="13">
        <v>1.97</v>
      </c>
      <c r="J13" s="13">
        <v>54.85</v>
      </c>
      <c r="K13" s="13">
        <v>1.01</v>
      </c>
      <c r="L13" s="14">
        <v>2.96</v>
      </c>
    </row>
    <row r="14" spans="1:12">
      <c r="A14" s="35" t="s">
        <v>18</v>
      </c>
      <c r="B14" s="3" t="s">
        <v>25</v>
      </c>
      <c r="C14" s="15">
        <v>19.14</v>
      </c>
      <c r="D14" s="15">
        <v>0.6</v>
      </c>
      <c r="E14" s="15">
        <v>0.64</v>
      </c>
      <c r="F14" s="15">
        <v>2.72</v>
      </c>
      <c r="G14" s="15">
        <v>9.44</v>
      </c>
      <c r="H14" s="15">
        <v>0.74</v>
      </c>
      <c r="I14" s="15">
        <v>1.64</v>
      </c>
      <c r="J14" s="15">
        <v>62.14</v>
      </c>
      <c r="K14" s="15">
        <v>0.69</v>
      </c>
      <c r="L14" s="16">
        <v>2.46</v>
      </c>
    </row>
    <row r="15" spans="1:12">
      <c r="A15" s="35" t="s">
        <v>19</v>
      </c>
      <c r="B15" s="3" t="s">
        <v>25</v>
      </c>
      <c r="C15" s="15">
        <v>18.75</v>
      </c>
      <c r="D15" s="15">
        <v>0.47</v>
      </c>
      <c r="E15" s="15">
        <v>0</v>
      </c>
      <c r="F15" s="15">
        <v>1.1000000000000001</v>
      </c>
      <c r="G15" s="15">
        <v>6.49</v>
      </c>
      <c r="H15" s="15">
        <v>0.57999999999999996</v>
      </c>
      <c r="I15" s="15">
        <v>1.61</v>
      </c>
      <c r="J15" s="15">
        <v>61.22</v>
      </c>
      <c r="K15" s="15">
        <v>0.55000000000000004</v>
      </c>
      <c r="L15" s="16">
        <v>2.1800000000000002</v>
      </c>
    </row>
    <row r="16" spans="1:12">
      <c r="A16" s="35" t="s">
        <v>20</v>
      </c>
      <c r="B16" s="3" t="s">
        <v>25</v>
      </c>
      <c r="C16" s="15">
        <v>19.03</v>
      </c>
      <c r="D16" s="15">
        <v>0.54</v>
      </c>
      <c r="E16" s="15">
        <v>0</v>
      </c>
      <c r="F16" s="15">
        <v>1.39</v>
      </c>
      <c r="G16" s="15">
        <v>7.21</v>
      </c>
      <c r="H16" s="15">
        <v>0.53</v>
      </c>
      <c r="I16" s="15">
        <v>1.58</v>
      </c>
      <c r="J16" s="15">
        <v>60.38</v>
      </c>
      <c r="K16" s="15">
        <v>0.61</v>
      </c>
      <c r="L16" s="16">
        <v>2.2599999999999998</v>
      </c>
    </row>
    <row r="17" spans="1:12">
      <c r="A17" s="35" t="s">
        <v>21</v>
      </c>
      <c r="B17" s="3" t="s">
        <v>25</v>
      </c>
      <c r="C17" s="15">
        <v>19.600000000000001</v>
      </c>
      <c r="D17" s="15">
        <v>0.52</v>
      </c>
      <c r="E17" s="15">
        <v>0</v>
      </c>
      <c r="F17" s="15">
        <v>0.86</v>
      </c>
      <c r="G17" s="15">
        <v>6.04</v>
      </c>
      <c r="H17" s="15">
        <v>0.53</v>
      </c>
      <c r="I17" s="15">
        <v>1.55</v>
      </c>
      <c r="J17" s="15">
        <v>61.63</v>
      </c>
      <c r="K17" s="15">
        <v>0.54</v>
      </c>
      <c r="L17" s="16">
        <v>2.09</v>
      </c>
    </row>
    <row r="18" spans="1:12">
      <c r="A18" s="35" t="s">
        <v>22</v>
      </c>
      <c r="B18" s="3" t="s">
        <v>25</v>
      </c>
      <c r="C18" s="15">
        <v>20.32</v>
      </c>
      <c r="D18" s="15">
        <v>0.46</v>
      </c>
      <c r="E18" s="15">
        <v>0</v>
      </c>
      <c r="F18" s="15">
        <v>0.51</v>
      </c>
      <c r="G18" s="15">
        <v>5.91</v>
      </c>
      <c r="H18" s="15">
        <v>0.56000000000000005</v>
      </c>
      <c r="I18" s="15">
        <v>1.51</v>
      </c>
      <c r="J18" s="15">
        <v>62.85</v>
      </c>
      <c r="K18" s="15">
        <v>0.59</v>
      </c>
      <c r="L18" s="16">
        <v>2.14</v>
      </c>
    </row>
    <row r="19" spans="1:12">
      <c r="A19" s="35" t="s">
        <v>23</v>
      </c>
      <c r="B19" s="3" t="s">
        <v>25</v>
      </c>
      <c r="C19" s="15">
        <v>20.7</v>
      </c>
      <c r="D19" s="15">
        <v>0.49</v>
      </c>
      <c r="E19" s="15">
        <v>0</v>
      </c>
      <c r="F19" s="15">
        <v>0</v>
      </c>
      <c r="G19" s="15">
        <v>4.45</v>
      </c>
      <c r="H19" s="15">
        <v>0</v>
      </c>
      <c r="I19" s="15">
        <v>1.59</v>
      </c>
      <c r="J19" s="15">
        <v>62.78</v>
      </c>
      <c r="K19" s="15">
        <v>0.49</v>
      </c>
      <c r="L19" s="16">
        <v>2.0699999999999998</v>
      </c>
    </row>
    <row r="20" spans="1:12" ht="15.75" thickBot="1">
      <c r="A20" s="36" t="s">
        <v>24</v>
      </c>
      <c r="B20" s="7" t="s">
        <v>25</v>
      </c>
      <c r="C20" s="17">
        <v>18.79</v>
      </c>
      <c r="D20" s="17">
        <v>0.53</v>
      </c>
      <c r="E20" s="17">
        <v>0</v>
      </c>
      <c r="F20" s="17">
        <v>0</v>
      </c>
      <c r="G20" s="17">
        <v>4.6100000000000003</v>
      </c>
      <c r="H20" s="17">
        <v>0.67</v>
      </c>
      <c r="I20" s="17">
        <v>1.5</v>
      </c>
      <c r="J20" s="17">
        <v>62.39</v>
      </c>
      <c r="K20" s="17">
        <v>0.54</v>
      </c>
      <c r="L20" s="18">
        <v>2.12</v>
      </c>
    </row>
    <row r="21" spans="1:12" ht="15.75" thickBot="1">
      <c r="A21" s="31" t="s">
        <v>36</v>
      </c>
      <c r="B21" s="32" t="s">
        <v>40</v>
      </c>
      <c r="C21" s="27" t="s">
        <v>26</v>
      </c>
      <c r="D21" s="27" t="s">
        <v>27</v>
      </c>
      <c r="E21" s="27" t="s">
        <v>28</v>
      </c>
      <c r="F21" s="27" t="s">
        <v>29</v>
      </c>
      <c r="G21" s="27" t="s">
        <v>30</v>
      </c>
      <c r="H21" s="27" t="s">
        <v>31</v>
      </c>
      <c r="I21" s="27" t="s">
        <v>32</v>
      </c>
      <c r="J21" s="27" t="s">
        <v>33</v>
      </c>
      <c r="K21" s="27" t="s">
        <v>34</v>
      </c>
      <c r="L21" s="28" t="s">
        <v>35</v>
      </c>
    </row>
    <row r="22" spans="1:12" ht="15.75" thickTop="1">
      <c r="A22" s="34" t="s">
        <v>17</v>
      </c>
      <c r="B22" s="4" t="s">
        <v>25</v>
      </c>
      <c r="C22" s="19">
        <f t="shared" ref="C22:L22" si="2">C13*$K$8</f>
        <v>293.09814406624997</v>
      </c>
      <c r="D22" s="19">
        <f t="shared" si="2"/>
        <v>10.6323389625</v>
      </c>
      <c r="E22" s="19">
        <f t="shared" si="2"/>
        <v>33.137456433125003</v>
      </c>
      <c r="F22" s="19">
        <f t="shared" si="2"/>
        <v>120.32263592562501</v>
      </c>
      <c r="G22" s="19">
        <f t="shared" si="2"/>
        <v>299.30034179437502</v>
      </c>
      <c r="H22" s="19">
        <f t="shared" si="2"/>
        <v>15.594097145000001</v>
      </c>
      <c r="I22" s="19">
        <f t="shared" si="2"/>
        <v>34.909512926875003</v>
      </c>
      <c r="J22" s="19">
        <f t="shared" si="2"/>
        <v>971.97298682187511</v>
      </c>
      <c r="K22" s="19">
        <f t="shared" si="2"/>
        <v>17.897770586875001</v>
      </c>
      <c r="L22" s="20">
        <f t="shared" si="2"/>
        <v>52.452872214999999</v>
      </c>
    </row>
    <row r="23" spans="1:12">
      <c r="A23" s="35" t="s">
        <v>18</v>
      </c>
      <c r="B23" s="3" t="s">
        <v>25</v>
      </c>
      <c r="C23" s="21">
        <f t="shared" ref="C23:L23" si="3">C14*$K$8</f>
        <v>339.17161290375003</v>
      </c>
      <c r="D23" s="21">
        <f t="shared" si="3"/>
        <v>10.6323389625</v>
      </c>
      <c r="E23" s="21">
        <f t="shared" si="3"/>
        <v>11.341161560000002</v>
      </c>
      <c r="F23" s="21">
        <f t="shared" si="3"/>
        <v>48.199936630000003</v>
      </c>
      <c r="G23" s="21">
        <f t="shared" si="3"/>
        <v>167.28213301</v>
      </c>
      <c r="H23" s="21">
        <f t="shared" si="3"/>
        <v>13.11321805375</v>
      </c>
      <c r="I23" s="21">
        <f t="shared" si="3"/>
        <v>29.0617264975</v>
      </c>
      <c r="J23" s="21">
        <f t="shared" si="3"/>
        <v>1101.1559052162499</v>
      </c>
      <c r="K23" s="21">
        <f t="shared" si="3"/>
        <v>12.227189806875</v>
      </c>
      <c r="L23" s="22">
        <f t="shared" si="3"/>
        <v>43.592589746249999</v>
      </c>
    </row>
    <row r="24" spans="1:12">
      <c r="A24" s="35" t="s">
        <v>19</v>
      </c>
      <c r="B24" s="3" t="s">
        <v>25</v>
      </c>
      <c r="C24" s="21">
        <f t="shared" ref="C24:L24" si="4">C15*$K$8</f>
        <v>332.260592578125</v>
      </c>
      <c r="D24" s="21">
        <f t="shared" si="4"/>
        <v>8.328665520625</v>
      </c>
      <c r="E24" s="21">
        <f t="shared" si="4"/>
        <v>0</v>
      </c>
      <c r="F24" s="21">
        <f t="shared" si="4"/>
        <v>19.492621431250001</v>
      </c>
      <c r="G24" s="21">
        <f t="shared" si="4"/>
        <v>115.00646644437501</v>
      </c>
      <c r="H24" s="21">
        <f t="shared" si="4"/>
        <v>10.277927663749999</v>
      </c>
      <c r="I24" s="21">
        <f t="shared" si="4"/>
        <v>28.530109549375002</v>
      </c>
      <c r="J24" s="21">
        <f t="shared" si="4"/>
        <v>1084.8529854737501</v>
      </c>
      <c r="K24" s="21">
        <f t="shared" si="4"/>
        <v>9.7463107156250004</v>
      </c>
      <c r="L24" s="22">
        <f t="shared" si="4"/>
        <v>38.630831563750007</v>
      </c>
    </row>
    <row r="25" spans="1:12">
      <c r="A25" s="35" t="s">
        <v>20</v>
      </c>
      <c r="B25" s="3" t="s">
        <v>25</v>
      </c>
      <c r="C25" s="21">
        <f t="shared" ref="C25:L25" si="5">C16*$K$8</f>
        <v>337.22235076062503</v>
      </c>
      <c r="D25" s="21">
        <f t="shared" si="5"/>
        <v>9.5691050662500015</v>
      </c>
      <c r="E25" s="21">
        <f t="shared" si="5"/>
        <v>0</v>
      </c>
      <c r="F25" s="21">
        <f t="shared" si="5"/>
        <v>24.631585263125</v>
      </c>
      <c r="G25" s="21">
        <f t="shared" si="5"/>
        <v>127.765273199375</v>
      </c>
      <c r="H25" s="21">
        <f t="shared" si="5"/>
        <v>9.3918994168750007</v>
      </c>
      <c r="I25" s="21">
        <f t="shared" si="5"/>
        <v>27.998492601250003</v>
      </c>
      <c r="J25" s="21">
        <f t="shared" si="5"/>
        <v>1069.96771092625</v>
      </c>
      <c r="K25" s="21">
        <f t="shared" si="5"/>
        <v>10.809544611874999</v>
      </c>
      <c r="L25" s="22">
        <f t="shared" si="5"/>
        <v>40.048476758749999</v>
      </c>
    </row>
    <row r="26" spans="1:12">
      <c r="A26" s="35" t="s">
        <v>21</v>
      </c>
      <c r="B26" s="3" t="s">
        <v>25</v>
      </c>
      <c r="C26" s="21">
        <f t="shared" ref="C26:L26" si="6">C17*$K$8</f>
        <v>347.32307277500001</v>
      </c>
      <c r="D26" s="21">
        <f t="shared" si="6"/>
        <v>9.2146937675</v>
      </c>
      <c r="E26" s="21">
        <f t="shared" si="6"/>
        <v>0</v>
      </c>
      <c r="F26" s="21">
        <f t="shared" si="6"/>
        <v>15.23968584625</v>
      </c>
      <c r="G26" s="21">
        <f t="shared" si="6"/>
        <v>107.03221222250001</v>
      </c>
      <c r="H26" s="21">
        <f t="shared" si="6"/>
        <v>9.3918994168750007</v>
      </c>
      <c r="I26" s="21">
        <f t="shared" si="6"/>
        <v>27.466875653125001</v>
      </c>
      <c r="J26" s="21">
        <f t="shared" si="6"/>
        <v>1092.1184170981251</v>
      </c>
      <c r="K26" s="21">
        <f t="shared" si="6"/>
        <v>9.5691050662500015</v>
      </c>
      <c r="L26" s="22">
        <f t="shared" si="6"/>
        <v>37.035980719374997</v>
      </c>
    </row>
    <row r="27" spans="1:12">
      <c r="A27" s="35" t="s">
        <v>22</v>
      </c>
      <c r="B27" s="3" t="s">
        <v>25</v>
      </c>
      <c r="C27" s="21">
        <f t="shared" ref="C27:L27" si="7">C18*$K$8</f>
        <v>360.08187953000004</v>
      </c>
      <c r="D27" s="21">
        <f t="shared" si="7"/>
        <v>8.151459871250001</v>
      </c>
      <c r="E27" s="21">
        <f t="shared" si="7"/>
        <v>0</v>
      </c>
      <c r="F27" s="21">
        <f t="shared" si="7"/>
        <v>9.0374881181250011</v>
      </c>
      <c r="G27" s="21">
        <f t="shared" si="7"/>
        <v>104.728538780625</v>
      </c>
      <c r="H27" s="21">
        <f t="shared" si="7"/>
        <v>9.9235163650000011</v>
      </c>
      <c r="I27" s="21">
        <f t="shared" si="7"/>
        <v>26.758053055625002</v>
      </c>
      <c r="J27" s="21">
        <f t="shared" si="7"/>
        <v>1113.7375063218751</v>
      </c>
      <c r="K27" s="21">
        <f t="shared" si="7"/>
        <v>10.455133313125</v>
      </c>
      <c r="L27" s="22">
        <f t="shared" si="7"/>
        <v>37.922008966250004</v>
      </c>
    </row>
    <row r="28" spans="1:12">
      <c r="A28" s="35" t="s">
        <v>23</v>
      </c>
      <c r="B28" s="3" t="s">
        <v>25</v>
      </c>
      <c r="C28" s="21">
        <f t="shared" ref="C28:L28" si="8">C19*$K$8</f>
        <v>366.81569420624999</v>
      </c>
      <c r="D28" s="21">
        <f t="shared" si="8"/>
        <v>8.6830768193749996</v>
      </c>
      <c r="E28" s="21">
        <f t="shared" si="8"/>
        <v>0</v>
      </c>
      <c r="F28" s="21">
        <f t="shared" si="8"/>
        <v>0</v>
      </c>
      <c r="G28" s="21">
        <f t="shared" si="8"/>
        <v>78.856513971875003</v>
      </c>
      <c r="H28" s="21">
        <f t="shared" si="8"/>
        <v>0</v>
      </c>
      <c r="I28" s="21">
        <f t="shared" si="8"/>
        <v>28.175698250625004</v>
      </c>
      <c r="J28" s="21">
        <f t="shared" si="8"/>
        <v>1112.49706677625</v>
      </c>
      <c r="K28" s="21">
        <f t="shared" si="8"/>
        <v>8.6830768193749996</v>
      </c>
      <c r="L28" s="22">
        <f t="shared" si="8"/>
        <v>36.681569420624996</v>
      </c>
    </row>
    <row r="29" spans="1:12" ht="15.75" thickBot="1">
      <c r="A29" s="36" t="s">
        <v>24</v>
      </c>
      <c r="B29" s="7" t="s">
        <v>25</v>
      </c>
      <c r="C29" s="23">
        <f t="shared" ref="C29:L29" si="9">C20*$K$8</f>
        <v>332.96941517562499</v>
      </c>
      <c r="D29" s="23">
        <f t="shared" si="9"/>
        <v>9.3918994168750007</v>
      </c>
      <c r="E29" s="23">
        <f t="shared" si="9"/>
        <v>0</v>
      </c>
      <c r="F29" s="23">
        <f t="shared" si="9"/>
        <v>0</v>
      </c>
      <c r="G29" s="23">
        <f t="shared" si="9"/>
        <v>81.691804361875015</v>
      </c>
      <c r="H29" s="23">
        <f t="shared" si="9"/>
        <v>11.872778508125002</v>
      </c>
      <c r="I29" s="23">
        <f t="shared" si="9"/>
        <v>26.580847406250001</v>
      </c>
      <c r="J29" s="23">
        <f t="shared" si="9"/>
        <v>1105.586046450625</v>
      </c>
      <c r="K29" s="23">
        <f t="shared" si="9"/>
        <v>9.5691050662500015</v>
      </c>
      <c r="L29" s="24">
        <f t="shared" si="9"/>
        <v>37.567597667500003</v>
      </c>
    </row>
    <row r="30" spans="1:12" ht="15.75" thickBot="1">
      <c r="A30" s="80"/>
      <c r="B30" s="77" t="s">
        <v>47</v>
      </c>
      <c r="C30" s="78">
        <f>SUM(C22:C29)</f>
        <v>2708.942761995625</v>
      </c>
      <c r="D30" s="78">
        <f t="shared" ref="D30:L30" si="10">SUM(D22:D29)</f>
        <v>74.603578386875014</v>
      </c>
      <c r="E30" s="78">
        <f t="shared" si="10"/>
        <v>44.478617993125006</v>
      </c>
      <c r="F30" s="78">
        <f t="shared" si="10"/>
        <v>236.92395321437502</v>
      </c>
      <c r="G30" s="78">
        <f t="shared" si="10"/>
        <v>1081.6632837849997</v>
      </c>
      <c r="H30" s="78">
        <f t="shared" si="10"/>
        <v>79.565336569375006</v>
      </c>
      <c r="I30" s="78">
        <f t="shared" si="10"/>
        <v>229.481315940625</v>
      </c>
      <c r="J30" s="78">
        <f t="shared" si="10"/>
        <v>8651.888625085001</v>
      </c>
      <c r="K30" s="78">
        <f t="shared" si="10"/>
        <v>88.957235986250012</v>
      </c>
      <c r="L30" s="79">
        <f t="shared" si="10"/>
        <v>323.93192705750005</v>
      </c>
    </row>
  </sheetData>
  <mergeCells count="10">
    <mergeCell ref="I8:J9"/>
    <mergeCell ref="K8:L9"/>
    <mergeCell ref="I1:L1"/>
    <mergeCell ref="A12:B12"/>
    <mergeCell ref="I2:J3"/>
    <mergeCell ref="K2:L3"/>
    <mergeCell ref="I4:J5"/>
    <mergeCell ref="K4:L5"/>
    <mergeCell ref="I6:J7"/>
    <mergeCell ref="K6:L7"/>
  </mergeCells>
  <pageMargins left="0.45" right="0.45" top="0.5" bottom="0.5" header="0.3" footer="0.3"/>
  <pageSetup scale="70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zoomScaleNormal="100" workbookViewId="0">
      <selection activeCell="R13" sqref="R13"/>
    </sheetView>
  </sheetViews>
  <sheetFormatPr defaultRowHeight="15"/>
  <sheetData/>
  <pageMargins left="0.7" right="0.7" top="0.75" bottom="0.75" header="0.3" footer="0.3"/>
  <pageSetup scale="65" orientation="portrait" horizontalDpi="300" verticalDpi="0" r:id="rId1"/>
  <rowBreaks count="2" manualBreakCount="2">
    <brk id="46" max="16383" man="1"/>
    <brk id="11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Technical Paper</vt:lpstr>
      <vt:lpstr>Table 1, 3 &amp; 4</vt:lpstr>
      <vt:lpstr>Graphs</vt:lpstr>
      <vt:lpstr>Graphs!Print_Area</vt:lpstr>
      <vt:lpstr>'Technical Paper'!Print_Area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</dc:creator>
  <cp:lastModifiedBy>Donald</cp:lastModifiedBy>
  <cp:lastPrinted>2010-04-06T18:14:23Z</cp:lastPrinted>
  <dcterms:created xsi:type="dcterms:W3CDTF">2010-03-23T22:38:04Z</dcterms:created>
  <dcterms:modified xsi:type="dcterms:W3CDTF">2010-04-06T18:14:50Z</dcterms:modified>
</cp:coreProperties>
</file>