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320" windowHeight="799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U6" i="1"/>
  <c r="Q7"/>
  <c r="Q8"/>
  <c r="Q9"/>
  <c r="Q6"/>
  <c r="L7"/>
  <c r="L8"/>
  <c r="L9"/>
  <c r="L6"/>
  <c r="U7"/>
  <c r="U8"/>
  <c r="U9"/>
  <c r="F14"/>
  <c r="F16"/>
  <c r="G14"/>
  <c r="G16"/>
  <c r="H14"/>
  <c r="H16"/>
  <c r="E14"/>
  <c r="E16"/>
  <c r="F7"/>
  <c r="F8"/>
  <c r="G7"/>
  <c r="G8"/>
  <c r="H7"/>
  <c r="H8"/>
  <c r="E7"/>
  <c r="E8"/>
</calcChain>
</file>

<file path=xl/sharedStrings.xml><?xml version="1.0" encoding="utf-8"?>
<sst xmlns="http://schemas.openxmlformats.org/spreadsheetml/2006/main" count="42" uniqueCount="35">
  <si>
    <t>Standard Proctor Compaction Test</t>
  </si>
  <si>
    <t>Test</t>
  </si>
  <si>
    <t>Moisture can number</t>
  </si>
  <si>
    <t>Moisture content, w (%)</t>
  </si>
  <si>
    <r>
      <t>Weight of mold &amp; base plate, W</t>
    </r>
    <r>
      <rPr>
        <vertAlign val="sub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(lb)</t>
    </r>
  </si>
  <si>
    <r>
      <t>Weight of mold &amp; base plate + moist soil, W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(lb)</t>
    </r>
  </si>
  <si>
    <r>
      <t>Weight of moist soil, W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- W</t>
    </r>
    <r>
      <rPr>
        <vertAlign val="sub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(lb)</t>
    </r>
  </si>
  <si>
    <t xml:space="preserve">Moist unit weight, </t>
  </si>
  <si>
    <t>ϒ =</t>
  </si>
  <si>
    <t>1/30</t>
  </si>
  <si>
    <t>(lb/ft3)</t>
  </si>
  <si>
    <r>
      <t xml:space="preserve"> W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- W</t>
    </r>
    <r>
      <rPr>
        <vertAlign val="sub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 </t>
    </r>
  </si>
  <si>
    <r>
      <t>Mass of mositure can, M</t>
    </r>
    <r>
      <rPr>
        <vertAlign val="subscript"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 xml:space="preserve"> (g)</t>
    </r>
  </si>
  <si>
    <r>
      <t>Mass of can + moist soil, M</t>
    </r>
    <r>
      <rPr>
        <vertAlign val="subscript"/>
        <sz val="11"/>
        <color indexed="8"/>
        <rFont val="Arial"/>
        <family val="2"/>
      </rPr>
      <t>4</t>
    </r>
    <r>
      <rPr>
        <sz val="11"/>
        <color indexed="8"/>
        <rFont val="Arial"/>
        <family val="2"/>
      </rPr>
      <t xml:space="preserve"> (g)</t>
    </r>
  </si>
  <si>
    <r>
      <t>Mass of can + dry soil, M</t>
    </r>
    <r>
      <rPr>
        <vertAlign val="subscript"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 (g)</t>
    </r>
  </si>
  <si>
    <t>w (%)</t>
  </si>
  <si>
    <t>x 100</t>
  </si>
  <si>
    <r>
      <t>M</t>
    </r>
    <r>
      <rPr>
        <vertAlign val="subscript"/>
        <sz val="11"/>
        <color indexed="8"/>
        <rFont val="Arial"/>
        <family val="2"/>
      </rPr>
      <t>4</t>
    </r>
    <r>
      <rPr>
        <sz val="11"/>
        <color indexed="8"/>
        <rFont val="Arial"/>
        <family val="2"/>
      </rPr>
      <t xml:space="preserve"> - M</t>
    </r>
    <r>
      <rPr>
        <vertAlign val="subscript"/>
        <sz val="11"/>
        <color indexed="8"/>
        <rFont val="Arial"/>
        <family val="2"/>
      </rPr>
      <t>5</t>
    </r>
  </si>
  <si>
    <r>
      <t>M</t>
    </r>
    <r>
      <rPr>
        <vertAlign val="subscript"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 - M</t>
    </r>
    <r>
      <rPr>
        <vertAlign val="subscript"/>
        <sz val="11"/>
        <color indexed="8"/>
        <rFont val="Arial"/>
        <family val="2"/>
      </rPr>
      <t>3</t>
    </r>
  </si>
  <si>
    <r>
      <t>Dry unit weight of compaction, ϒ</t>
    </r>
    <r>
      <rPr>
        <vertAlign val="subscript"/>
        <sz val="11"/>
        <color indexed="8"/>
        <rFont val="Arial"/>
        <family val="2"/>
      </rPr>
      <t>d</t>
    </r>
    <r>
      <rPr>
        <sz val="11"/>
        <color indexed="8"/>
        <rFont val="Arial"/>
        <family val="2"/>
      </rPr>
      <t xml:space="preserve"> (lb/ft3)</t>
    </r>
  </si>
  <si>
    <t xml:space="preserve">ϒ </t>
  </si>
  <si>
    <r>
      <t>1 + (</t>
    </r>
    <r>
      <rPr>
        <i/>
        <sz val="11"/>
        <color indexed="8"/>
        <rFont val="Arial"/>
        <family val="2"/>
      </rPr>
      <t>w</t>
    </r>
    <r>
      <rPr>
        <sz val="11"/>
        <color indexed="8"/>
        <rFont val="Arial"/>
        <family val="2"/>
      </rPr>
      <t>(%)/100)</t>
    </r>
  </si>
  <si>
    <t>Formula</t>
  </si>
  <si>
    <t>-</t>
  </si>
  <si>
    <t>Assumed Moisture Content w (%)</t>
  </si>
  <si>
    <r>
      <t>(w(%)/100) + (1/G</t>
    </r>
    <r>
      <rPr>
        <vertAlign val="subscript"/>
        <sz val="11"/>
        <color indexed="8"/>
        <rFont val="Arial"/>
        <family val="2"/>
      </rPr>
      <t>s</t>
    </r>
    <r>
      <rPr>
        <sz val="11"/>
        <color indexed="8"/>
        <rFont val="Arial"/>
        <family val="2"/>
      </rPr>
      <t>)</t>
    </r>
  </si>
  <si>
    <r>
      <t>ρ</t>
    </r>
    <r>
      <rPr>
        <vertAlign val="subscript"/>
        <sz val="12"/>
        <color indexed="8"/>
        <rFont val="Arial"/>
        <family val="2"/>
      </rPr>
      <t>w</t>
    </r>
  </si>
  <si>
    <r>
      <t>ρ</t>
    </r>
    <r>
      <rPr>
        <i/>
        <sz val="11"/>
        <color indexed="8"/>
        <rFont val="Arial"/>
        <family val="2"/>
      </rPr>
      <t>d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(theory - max)</t>
    </r>
    <r>
      <rPr>
        <sz val="11"/>
        <color indexed="8"/>
        <rFont val="Arial"/>
        <family val="2"/>
      </rPr>
      <t xml:space="preserve"> = ρ</t>
    </r>
    <r>
      <rPr>
        <vertAlign val="subscript"/>
        <sz val="11"/>
        <color indexed="8"/>
        <rFont val="Arial"/>
        <family val="2"/>
      </rPr>
      <t>zav</t>
    </r>
    <r>
      <rPr>
        <sz val="11"/>
        <color indexed="8"/>
        <rFont val="Arial"/>
        <family val="2"/>
      </rPr>
      <t xml:space="preserve"> (lb/ft</t>
    </r>
    <r>
      <rPr>
        <vertAlign val="superscript"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>) =</t>
    </r>
  </si>
  <si>
    <t xml:space="preserve"> ϒ w (lb/ft3) = 62.4</t>
  </si>
  <si>
    <r>
      <t>G</t>
    </r>
    <r>
      <rPr>
        <vertAlign val="subscript"/>
        <sz val="11"/>
        <color indexed="8"/>
        <rFont val="Arial"/>
        <family val="2"/>
      </rPr>
      <t xml:space="preserve">s </t>
    </r>
    <r>
      <rPr>
        <sz val="11"/>
        <color indexed="8"/>
        <rFont val="Arial"/>
        <family val="2"/>
      </rPr>
      <t>= 2.65 Assumed</t>
    </r>
  </si>
  <si>
    <t>Determination of Dry Unit Weight</t>
  </si>
  <si>
    <t>Zero-Air-Void Unit Weight</t>
  </si>
  <si>
    <r>
      <t>Specific Gravity of Soil Solids, G</t>
    </r>
    <r>
      <rPr>
        <b/>
        <vertAlign val="subscript"/>
        <sz val="11"/>
        <color indexed="8"/>
        <rFont val="Arial"/>
        <family val="2"/>
      </rPr>
      <t>s</t>
    </r>
  </si>
  <si>
    <r>
      <t>Unit Weight of Water              ϒ w (lb/ft</t>
    </r>
    <r>
      <rPr>
        <b/>
        <vertAlign val="superscript"/>
        <sz val="11"/>
        <color indexed="8"/>
        <rFont val="Arial"/>
        <family val="2"/>
      </rPr>
      <t>3</t>
    </r>
    <r>
      <rPr>
        <b/>
        <sz val="11"/>
        <color indexed="8"/>
        <rFont val="Arial"/>
        <family val="2"/>
      </rPr>
      <t>)</t>
    </r>
  </si>
  <si>
    <r>
      <t xml:space="preserve"> ϒ*</t>
    </r>
    <r>
      <rPr>
        <b/>
        <vertAlign val="subscript"/>
        <sz val="11"/>
        <color indexed="8"/>
        <rFont val="Arial"/>
        <family val="2"/>
      </rPr>
      <t>zav</t>
    </r>
    <r>
      <rPr>
        <b/>
        <sz val="11"/>
        <color indexed="8"/>
        <rFont val="Arial"/>
        <family val="2"/>
      </rPr>
      <t xml:space="preserve"> (lb/ft</t>
    </r>
    <r>
      <rPr>
        <b/>
        <vertAlign val="superscript"/>
        <sz val="11"/>
        <color indexed="8"/>
        <rFont val="Arial"/>
        <family val="2"/>
      </rPr>
      <t>3</t>
    </r>
    <r>
      <rPr>
        <b/>
        <sz val="11"/>
        <color indexed="8"/>
        <rFont val="Arial"/>
        <family val="2"/>
      </rPr>
      <t>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</si>
</sst>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sz val="8"/>
      <name val="Calibri"/>
      <family val="2"/>
    </font>
    <font>
      <i/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vertAlign val="superscript"/>
      <sz val="11"/>
      <color indexed="8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vertAlign val="subscript"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1" fillId="0" borderId="11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Moisture Density Curve</a:t>
            </a:r>
          </a:p>
        </c:rich>
      </c:tx>
      <c:layout>
        <c:manualLayout>
          <c:xMode val="edge"/>
          <c:yMode val="edge"/>
          <c:x val="0.35499402333744423"/>
          <c:y val="2.81104002624671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793020457280387"/>
          <c:y val="0.14055208174470035"/>
          <c:w val="0.83393501805054171"/>
          <c:h val="0.72774744547811521"/>
        </c:manualLayout>
      </c:layout>
      <c:scatterChart>
        <c:scatterStyle val="smoothMarker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Sheet1!$E$14:$H$14</c:f>
              <c:numCache>
                <c:formatCode>0.0</c:formatCode>
                <c:ptCount val="4"/>
                <c:pt idx="0">
                  <c:v>7.9710144927536124</c:v>
                </c:pt>
                <c:pt idx="1">
                  <c:v>11.823220122211159</c:v>
                </c:pt>
                <c:pt idx="2">
                  <c:v>16.230106100795741</c:v>
                </c:pt>
                <c:pt idx="3">
                  <c:v>20.258557367415904</c:v>
                </c:pt>
              </c:numCache>
            </c:numRef>
          </c:xVal>
          <c:yVal>
            <c:numRef>
              <c:f>Sheet1!$E$16:$H$16</c:f>
              <c:numCache>
                <c:formatCode>0.0</c:formatCode>
                <c:ptCount val="4"/>
                <c:pt idx="0">
                  <c:v>83.355704697986582</c:v>
                </c:pt>
                <c:pt idx="1">
                  <c:v>104.62943194815095</c:v>
                </c:pt>
                <c:pt idx="2">
                  <c:v>100.66238767650832</c:v>
                </c:pt>
                <c:pt idx="3">
                  <c:v>74.838749083801602</c:v>
                </c:pt>
              </c:numCache>
            </c:numRef>
          </c:yVal>
          <c:smooth val="1"/>
        </c:ser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Sheet1!$O$6:$O$9</c:f>
              <c:numCache>
                <c:formatCode>General</c:formatCode>
                <c:ptCount val="4"/>
                <c:pt idx="0">
                  <c:v>15</c:v>
                </c:pt>
                <c:pt idx="1">
                  <c:v>18</c:v>
                </c:pt>
                <c:pt idx="2">
                  <c:v>21</c:v>
                </c:pt>
                <c:pt idx="3">
                  <c:v>24</c:v>
                </c:pt>
              </c:numCache>
            </c:numRef>
          </c:xVal>
          <c:yVal>
            <c:numRef>
              <c:f>Sheet1!$U$6:$U$9</c:f>
              <c:numCache>
                <c:formatCode>0.0</c:formatCode>
                <c:ptCount val="4"/>
                <c:pt idx="0">
                  <c:v>118.32558139534882</c:v>
                </c:pt>
                <c:pt idx="1">
                  <c:v>111.95666892349355</c:v>
                </c:pt>
                <c:pt idx="2">
                  <c:v>106.23835528429169</c:v>
                </c:pt>
                <c:pt idx="3">
                  <c:v>101.07579462102689</c:v>
                </c:pt>
              </c:numCache>
            </c:numRef>
          </c:yVal>
          <c:smooth val="1"/>
        </c:ser>
        <c:axId val="34469760"/>
        <c:axId val="45732224"/>
      </c:scatterChart>
      <c:valAx>
        <c:axId val="34469760"/>
        <c:scaling>
          <c:orientation val="minMax"/>
          <c:min val="5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Moisture Conctent w,(%)</a:t>
                </a:r>
              </a:p>
            </c:rich>
          </c:tx>
          <c:layout>
            <c:manualLayout>
              <c:xMode val="edge"/>
              <c:yMode val="edge"/>
              <c:x val="0.41877253897479683"/>
              <c:y val="0.92452034120734916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732224"/>
        <c:crosses val="autoZero"/>
        <c:crossBetween val="midCat"/>
        <c:majorUnit val="5"/>
      </c:valAx>
      <c:valAx>
        <c:axId val="45732224"/>
        <c:scaling>
          <c:orientation val="minMax"/>
          <c:min val="7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Dry Unit Weight, lb/ft</a:t>
                </a:r>
                <a:r>
                  <a:rPr lang="en-US" sz="12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0830345002055465E-2"/>
              <c:y val="0.3748056102362204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469760"/>
        <c:crosses val="autoZero"/>
        <c:crossBetween val="midCat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30</xdr:row>
      <xdr:rowOff>85725</xdr:rowOff>
    </xdr:from>
    <xdr:to>
      <xdr:col>9</xdr:col>
      <xdr:colOff>581025</xdr:colOff>
      <xdr:row>62</xdr:row>
      <xdr:rowOff>85725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tabSelected="1" zoomScale="75" workbookViewId="0">
      <selection activeCell="N21" sqref="N21"/>
    </sheetView>
  </sheetViews>
  <sheetFormatPr defaultRowHeight="15"/>
  <cols>
    <col min="1" max="1" width="51.140625" customWidth="1"/>
    <col min="2" max="2" width="5.7109375" customWidth="1"/>
    <col min="3" max="3" width="10.7109375" customWidth="1"/>
    <col min="4" max="4" width="6.7109375" customWidth="1"/>
    <col min="9" max="9" width="0.140625" customWidth="1"/>
    <col min="13" max="13" width="10" customWidth="1"/>
  </cols>
  <sheetData>
    <row r="1" spans="1:23" ht="23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 t="s">
        <v>0</v>
      </c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 ht="23.25" customHeight="1">
      <c r="A2" s="66" t="s">
        <v>30</v>
      </c>
      <c r="B2" s="66"/>
      <c r="C2" s="66"/>
      <c r="D2" s="66"/>
      <c r="E2" s="66"/>
      <c r="F2" s="66"/>
      <c r="G2" s="66"/>
      <c r="H2" s="66"/>
      <c r="I2" s="66"/>
      <c r="J2" s="66"/>
      <c r="K2" s="66" t="s">
        <v>31</v>
      </c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ht="18">
      <c r="A4" s="15" t="s">
        <v>1</v>
      </c>
      <c r="B4" s="50" t="s">
        <v>22</v>
      </c>
      <c r="C4" s="51"/>
      <c r="D4" s="52"/>
      <c r="E4" s="15">
        <v>1</v>
      </c>
      <c r="F4" s="15">
        <v>2</v>
      </c>
      <c r="G4" s="15">
        <v>3</v>
      </c>
      <c r="H4" s="15">
        <v>4</v>
      </c>
      <c r="I4" s="1"/>
      <c r="J4" s="1"/>
      <c r="K4" s="60" t="s">
        <v>32</v>
      </c>
      <c r="L4" s="60"/>
      <c r="M4" s="60"/>
      <c r="N4" s="60" t="s">
        <v>24</v>
      </c>
      <c r="O4" s="60"/>
      <c r="P4" s="60"/>
      <c r="Q4" s="60" t="s">
        <v>33</v>
      </c>
      <c r="R4" s="60"/>
      <c r="S4" s="60"/>
      <c r="T4" s="60" t="s">
        <v>34</v>
      </c>
      <c r="U4" s="60"/>
      <c r="V4" s="60"/>
    </row>
    <row r="5" spans="1:23" ht="18.75">
      <c r="A5" s="8" t="s">
        <v>4</v>
      </c>
      <c r="B5" s="9"/>
      <c r="C5" s="13" t="s">
        <v>23</v>
      </c>
      <c r="D5" s="10"/>
      <c r="E5" s="5">
        <v>9.3000000000000007</v>
      </c>
      <c r="F5" s="5">
        <v>9.3000000000000007</v>
      </c>
      <c r="G5" s="5">
        <v>9.3000000000000007</v>
      </c>
      <c r="H5" s="5">
        <v>9.3000000000000007</v>
      </c>
      <c r="I5" s="1"/>
      <c r="J5" s="1"/>
      <c r="K5" s="60"/>
      <c r="L5" s="60"/>
      <c r="M5" s="60"/>
      <c r="N5" s="60"/>
      <c r="O5" s="60"/>
      <c r="P5" s="60"/>
      <c r="Q5" s="60"/>
      <c r="R5" s="60"/>
      <c r="S5" s="60"/>
      <c r="T5" s="61"/>
      <c r="U5" s="61"/>
      <c r="V5" s="61"/>
    </row>
    <row r="6" spans="1:23" ht="18.75">
      <c r="A6" s="8" t="s">
        <v>5</v>
      </c>
      <c r="B6" s="9"/>
      <c r="C6" s="13" t="s">
        <v>23</v>
      </c>
      <c r="D6" s="10"/>
      <c r="E6" s="6">
        <v>12.3</v>
      </c>
      <c r="F6" s="6">
        <v>13.2</v>
      </c>
      <c r="G6" s="6">
        <v>13.2</v>
      </c>
      <c r="H6" s="6">
        <v>12.3</v>
      </c>
      <c r="I6" s="1"/>
      <c r="J6" s="1"/>
      <c r="K6" s="28"/>
      <c r="L6" s="29">
        <f>$M$14</f>
        <v>2.65</v>
      </c>
      <c r="M6" s="30"/>
      <c r="N6" s="26"/>
      <c r="O6" s="29">
        <v>15</v>
      </c>
      <c r="P6" s="27"/>
      <c r="Q6" s="68">
        <f>$M$15</f>
        <v>62.4</v>
      </c>
      <c r="R6" s="68"/>
      <c r="S6" s="68"/>
      <c r="T6" s="16"/>
      <c r="U6" s="37">
        <f>$M$15/((O6/100)+1/$M$14)</f>
        <v>118.32558139534882</v>
      </c>
      <c r="V6" s="17"/>
    </row>
    <row r="7" spans="1:23" ht="18.75">
      <c r="A7" s="8" t="s">
        <v>6</v>
      </c>
      <c r="B7" s="9"/>
      <c r="C7" s="13" t="s">
        <v>23</v>
      </c>
      <c r="D7" s="10"/>
      <c r="E7" s="6">
        <f>E6-E5</f>
        <v>3</v>
      </c>
      <c r="F7" s="6">
        <f>F6-F5</f>
        <v>3.8999999999999986</v>
      </c>
      <c r="G7" s="6">
        <f>G6-G5</f>
        <v>3.8999999999999986</v>
      </c>
      <c r="H7" s="6">
        <f>H6-H5</f>
        <v>3</v>
      </c>
      <c r="I7" s="1"/>
      <c r="J7" s="1"/>
      <c r="K7" s="31"/>
      <c r="L7" s="32">
        <f>$M$14</f>
        <v>2.65</v>
      </c>
      <c r="M7" s="33"/>
      <c r="N7" s="24"/>
      <c r="O7" s="32">
        <v>18</v>
      </c>
      <c r="P7" s="25"/>
      <c r="Q7" s="47">
        <f>$M$15</f>
        <v>62.4</v>
      </c>
      <c r="R7" s="47"/>
      <c r="S7" s="47"/>
      <c r="T7" s="18"/>
      <c r="U7" s="38">
        <f>$M$15/((O7/100)+1/$M$14)</f>
        <v>111.95666892349355</v>
      </c>
      <c r="V7" s="19"/>
    </row>
    <row r="8" spans="1:23" ht="18.75">
      <c r="A8" s="53" t="s">
        <v>7</v>
      </c>
      <c r="B8" s="40" t="s">
        <v>8</v>
      </c>
      <c r="C8" s="2" t="s">
        <v>11</v>
      </c>
      <c r="D8" s="49" t="s">
        <v>10</v>
      </c>
      <c r="E8" s="47">
        <f>E7*30</f>
        <v>90</v>
      </c>
      <c r="F8" s="47">
        <f>F7*30</f>
        <v>116.99999999999996</v>
      </c>
      <c r="G8" s="47">
        <f>G7*30</f>
        <v>116.99999999999996</v>
      </c>
      <c r="H8" s="47">
        <f>H7*30</f>
        <v>90</v>
      </c>
      <c r="I8" s="1"/>
      <c r="J8" s="1"/>
      <c r="K8" s="31"/>
      <c r="L8" s="32">
        <f>$M$14</f>
        <v>2.65</v>
      </c>
      <c r="M8" s="33"/>
      <c r="N8" s="24"/>
      <c r="O8" s="32">
        <v>21</v>
      </c>
      <c r="P8" s="25"/>
      <c r="Q8" s="47">
        <f>$M$15</f>
        <v>62.4</v>
      </c>
      <c r="R8" s="47"/>
      <c r="S8" s="47"/>
      <c r="T8" s="18"/>
      <c r="U8" s="38">
        <f>$M$15/((O8/100)+1/$M$14)</f>
        <v>106.23835528429169</v>
      </c>
      <c r="V8" s="19"/>
    </row>
    <row r="9" spans="1:23" ht="20.25" customHeight="1">
      <c r="A9" s="53"/>
      <c r="B9" s="41"/>
      <c r="C9" s="7" t="s">
        <v>9</v>
      </c>
      <c r="D9" s="45"/>
      <c r="E9" s="47"/>
      <c r="F9" s="47"/>
      <c r="G9" s="47"/>
      <c r="H9" s="47"/>
      <c r="I9" s="1"/>
      <c r="J9" s="1"/>
      <c r="K9" s="34"/>
      <c r="L9" s="35">
        <f>$M$14</f>
        <v>2.65</v>
      </c>
      <c r="M9" s="36"/>
      <c r="N9" s="22"/>
      <c r="O9" s="35">
        <v>24</v>
      </c>
      <c r="P9" s="23"/>
      <c r="Q9" s="64">
        <f>$M$15</f>
        <v>62.4</v>
      </c>
      <c r="R9" s="64"/>
      <c r="S9" s="64"/>
      <c r="T9" s="20"/>
      <c r="U9" s="39">
        <f>$M$15/((O9/100)+1/$M$14)</f>
        <v>101.07579462102689</v>
      </c>
      <c r="V9" s="21"/>
    </row>
    <row r="10" spans="1:23" ht="15" customHeight="1">
      <c r="A10" s="8" t="s">
        <v>2</v>
      </c>
      <c r="B10" s="11"/>
      <c r="C10" s="14" t="s">
        <v>23</v>
      </c>
      <c r="D10" s="12"/>
      <c r="E10" s="6">
        <v>27</v>
      </c>
      <c r="F10" s="6">
        <v>16</v>
      </c>
      <c r="G10" s="6">
        <v>2</v>
      </c>
      <c r="H10" s="6">
        <v>12</v>
      </c>
      <c r="I10" s="1"/>
      <c r="J10" s="1"/>
      <c r="K10" s="1"/>
      <c r="L10" s="1"/>
      <c r="M10" s="1"/>
      <c r="N10" s="1"/>
      <c r="O10" s="1"/>
      <c r="P10" s="1"/>
    </row>
    <row r="11" spans="1:23" ht="18.75">
      <c r="A11" s="8" t="s">
        <v>12</v>
      </c>
      <c r="B11" s="9"/>
      <c r="C11" s="13" t="s">
        <v>23</v>
      </c>
      <c r="D11" s="10"/>
      <c r="E11" s="6">
        <v>13.63</v>
      </c>
      <c r="F11" s="6">
        <v>13.8</v>
      </c>
      <c r="G11" s="6">
        <v>13.8</v>
      </c>
      <c r="H11" s="6">
        <v>13.98</v>
      </c>
      <c r="I11" s="1"/>
      <c r="J11" s="1"/>
      <c r="K11" s="1"/>
      <c r="L11" s="1"/>
      <c r="M11" s="1"/>
      <c r="N11" s="1"/>
      <c r="O11" s="1"/>
      <c r="P11" s="1"/>
    </row>
    <row r="12" spans="1:23" ht="19.5">
      <c r="A12" s="8" t="s">
        <v>13</v>
      </c>
      <c r="B12" s="9"/>
      <c r="C12" s="13" t="s">
        <v>23</v>
      </c>
      <c r="D12" s="10"/>
      <c r="E12" s="6">
        <v>62.8</v>
      </c>
      <c r="F12" s="6">
        <v>92.49</v>
      </c>
      <c r="G12" s="6">
        <v>83.91</v>
      </c>
      <c r="H12" s="6">
        <v>95.84</v>
      </c>
      <c r="I12" s="1"/>
      <c r="J12" s="1"/>
      <c r="K12" s="67" t="s">
        <v>27</v>
      </c>
      <c r="L12" s="67"/>
      <c r="M12" s="67"/>
      <c r="N12" s="63" t="s">
        <v>26</v>
      </c>
      <c r="O12" s="63"/>
      <c r="P12" s="63"/>
    </row>
    <row r="13" spans="1:23" ht="18.75">
      <c r="A13" s="8" t="s">
        <v>14</v>
      </c>
      <c r="B13" s="9"/>
      <c r="C13" s="13" t="s">
        <v>23</v>
      </c>
      <c r="D13" s="10"/>
      <c r="E13" s="6">
        <v>59.17</v>
      </c>
      <c r="F13" s="6">
        <v>84.17</v>
      </c>
      <c r="G13" s="6">
        <v>74.12</v>
      </c>
      <c r="H13" s="6">
        <v>82.05</v>
      </c>
      <c r="I13" s="1"/>
      <c r="J13" s="1"/>
      <c r="K13" s="67"/>
      <c r="L13" s="67"/>
      <c r="M13" s="67"/>
      <c r="N13" s="62" t="s">
        <v>25</v>
      </c>
      <c r="O13" s="62"/>
      <c r="P13" s="62"/>
    </row>
    <row r="14" spans="1:23" ht="18.75">
      <c r="A14" s="53" t="s">
        <v>3</v>
      </c>
      <c r="B14" s="42" t="s">
        <v>15</v>
      </c>
      <c r="C14" s="13" t="s">
        <v>17</v>
      </c>
      <c r="D14" s="44" t="s">
        <v>16</v>
      </c>
      <c r="E14" s="46">
        <f>((E12-E13)/(E13-E11)*100)</f>
        <v>7.9710144927536124</v>
      </c>
      <c r="F14" s="46">
        <f>((F12-F13)/(F13-F11)*100)</f>
        <v>11.823220122211159</v>
      </c>
      <c r="G14" s="46">
        <f>((G12-G13)/(G13-G11)*100)</f>
        <v>16.230106100795741</v>
      </c>
      <c r="H14" s="46">
        <f>((H12-H13)/(H13-H11)*100)</f>
        <v>20.258557367415904</v>
      </c>
      <c r="I14" s="1"/>
      <c r="J14" s="1"/>
      <c r="K14" s="1" t="s">
        <v>29</v>
      </c>
      <c r="L14" s="1"/>
      <c r="M14" s="3">
        <v>2.65</v>
      </c>
      <c r="N14" s="1"/>
      <c r="O14" s="1"/>
      <c r="P14" s="1"/>
    </row>
    <row r="15" spans="1:23" ht="18.75">
      <c r="A15" s="53"/>
      <c r="B15" s="43"/>
      <c r="C15" s="4" t="s">
        <v>18</v>
      </c>
      <c r="D15" s="45"/>
      <c r="E15" s="46"/>
      <c r="F15" s="46"/>
      <c r="G15" s="46"/>
      <c r="H15" s="46"/>
      <c r="I15" s="1"/>
      <c r="J15" s="1"/>
      <c r="K15" s="1" t="s">
        <v>28</v>
      </c>
      <c r="L15" s="1"/>
      <c r="M15" s="3">
        <v>62.4</v>
      </c>
      <c r="N15" s="1"/>
      <c r="O15" s="1"/>
      <c r="P15" s="1"/>
    </row>
    <row r="16" spans="1:23" ht="15" customHeight="1">
      <c r="A16" s="53" t="s">
        <v>19</v>
      </c>
      <c r="B16" s="54" t="s">
        <v>20</v>
      </c>
      <c r="C16" s="55"/>
      <c r="D16" s="56"/>
      <c r="E16" s="46">
        <f>E8/(1+(E14/100))</f>
        <v>83.355704697986582</v>
      </c>
      <c r="F16" s="46">
        <f>F8/(1+(F14/100))</f>
        <v>104.62943194815095</v>
      </c>
      <c r="G16" s="46">
        <f>G8/(1+(G14/100))</f>
        <v>100.66238767650832</v>
      </c>
      <c r="H16" s="46">
        <f>H8/(1+(H14/100))</f>
        <v>74.838749083801602</v>
      </c>
      <c r="I16" s="1"/>
      <c r="J16" s="1"/>
      <c r="K16" s="1"/>
      <c r="L16" s="1"/>
      <c r="M16" s="1"/>
      <c r="N16" s="1"/>
      <c r="O16" s="1"/>
      <c r="P16" s="1"/>
    </row>
    <row r="17" spans="1:16">
      <c r="A17" s="53"/>
      <c r="B17" s="57" t="s">
        <v>21</v>
      </c>
      <c r="C17" s="58"/>
      <c r="D17" s="59"/>
      <c r="E17" s="48"/>
      <c r="F17" s="48"/>
      <c r="G17" s="48"/>
      <c r="H17" s="48"/>
      <c r="I17" s="1"/>
      <c r="J17" s="1"/>
      <c r="K17" s="1">
        <v>106</v>
      </c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</sheetData>
  <mergeCells count="37">
    <mergeCell ref="Q6:S6"/>
    <mergeCell ref="Q9:S9"/>
    <mergeCell ref="A1:J1"/>
    <mergeCell ref="K4:M5"/>
    <mergeCell ref="H8:H9"/>
    <mergeCell ref="H14:H15"/>
    <mergeCell ref="G14:G15"/>
    <mergeCell ref="K1:W1"/>
    <mergeCell ref="A2:J2"/>
    <mergeCell ref="K2:W2"/>
    <mergeCell ref="K12:M13"/>
    <mergeCell ref="E16:E17"/>
    <mergeCell ref="B16:D16"/>
    <mergeCell ref="B17:D17"/>
    <mergeCell ref="N4:P5"/>
    <mergeCell ref="Q4:S5"/>
    <mergeCell ref="T4:V5"/>
    <mergeCell ref="N13:P13"/>
    <mergeCell ref="N12:P12"/>
    <mergeCell ref="Q7:S7"/>
    <mergeCell ref="Q8:S8"/>
    <mergeCell ref="F16:F17"/>
    <mergeCell ref="G16:G17"/>
    <mergeCell ref="D8:D9"/>
    <mergeCell ref="H16:H17"/>
    <mergeCell ref="B4:D4"/>
    <mergeCell ref="A14:A15"/>
    <mergeCell ref="A8:A9"/>
    <mergeCell ref="A16:A17"/>
    <mergeCell ref="E8:E9"/>
    <mergeCell ref="E14:E15"/>
    <mergeCell ref="B8:B9"/>
    <mergeCell ref="B14:B15"/>
    <mergeCell ref="D14:D15"/>
    <mergeCell ref="F14:F15"/>
    <mergeCell ref="F8:F9"/>
    <mergeCell ref="G8:G9"/>
  </mergeCells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Laney</dc:creator>
  <cp:lastModifiedBy>Administratr</cp:lastModifiedBy>
  <cp:lastPrinted>2011-02-18T23:10:01Z</cp:lastPrinted>
  <dcterms:created xsi:type="dcterms:W3CDTF">2011-02-18T02:55:45Z</dcterms:created>
  <dcterms:modified xsi:type="dcterms:W3CDTF">2011-02-18T23:11:46Z</dcterms:modified>
</cp:coreProperties>
</file>