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J:\- Government\2490 - Tangi Oxidation Pond Force Main\Budget\"/>
    </mc:Choice>
  </mc:AlternateContent>
  <xr:revisionPtr revIDLastSave="0" documentId="13_ncr:1_{1BE756E4-3E4A-482A-A742-C5A3AAFDB766}" xr6:coauthVersionLast="47" xr6:coauthVersionMax="47" xr10:uidLastSave="{00000000-0000-0000-0000-000000000000}"/>
  <bookViews>
    <workbookView xWindow="645" yWindow="1560" windowWidth="18555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N38" i="1"/>
  <c r="N36" i="1"/>
  <c r="J36" i="1"/>
  <c r="B48" i="1"/>
  <c r="K38" i="1"/>
  <c r="N31" i="1"/>
  <c r="N29" i="1"/>
  <c r="E36" i="1"/>
  <c r="E33" i="1"/>
  <c r="F42" i="1"/>
  <c r="E42" i="1"/>
  <c r="D42" i="1"/>
  <c r="C42" i="1"/>
  <c r="F36" i="1"/>
  <c r="D36" i="1"/>
  <c r="E27" i="1"/>
  <c r="K13" i="1"/>
  <c r="K17" i="1" s="1"/>
  <c r="K3" i="1"/>
  <c r="K7" i="1" s="1"/>
  <c r="B42" i="1" l="1"/>
  <c r="B43" i="1" s="1"/>
  <c r="C36" i="1" l="1"/>
  <c r="B38" i="1" s="1"/>
</calcChain>
</file>

<file path=xl/sharedStrings.xml><?xml version="1.0" encoding="utf-8"?>
<sst xmlns="http://schemas.openxmlformats.org/spreadsheetml/2006/main" count="57" uniqueCount="36">
  <si>
    <t>Flow gpm</t>
  </si>
  <si>
    <t>Length of 6" HDPE pipe, ft</t>
  </si>
  <si>
    <t>Head Loss per 100 Feet of Pipe</t>
  </si>
  <si>
    <t xml:space="preserve">Head Loss </t>
  </si>
  <si>
    <t xml:space="preserve">There is an elevation difference of </t>
  </si>
  <si>
    <t>ft</t>
  </si>
  <si>
    <t>Estimate the Head for valves, bends and other issues</t>
  </si>
  <si>
    <t>Total</t>
  </si>
  <si>
    <t>Oxidation Pond Lift Station</t>
  </si>
  <si>
    <t xml:space="preserve">Sewer Grinder Lift Station </t>
  </si>
  <si>
    <t>*************************************************************************************</t>
  </si>
  <si>
    <r>
      <t>h</t>
    </r>
    <r>
      <rPr>
        <vertAlign val="subscript"/>
        <sz val="11"/>
        <color rgb="FF363636"/>
        <rFont val="Arial"/>
        <family val="2"/>
      </rPr>
      <t>L</t>
    </r>
    <r>
      <rPr>
        <sz val="12"/>
        <color rgb="FF363636"/>
        <rFont val="Arial"/>
        <family val="2"/>
      </rPr>
      <t> = Head loss (feet of fluid)</t>
    </r>
  </si>
  <si>
    <r>
      <t>f</t>
    </r>
    <r>
      <rPr>
        <sz val="12"/>
        <color rgb="FF363636"/>
        <rFont val="Arial"/>
        <family val="2"/>
      </rPr>
      <t> = Darcy friction factor (unitless)</t>
    </r>
  </si>
  <si>
    <t>L = Pipe length (feet)</t>
  </si>
  <si>
    <t>D = Inside pipe diameter (feet)</t>
  </si>
  <si>
    <t>v = Fluid velocity (feet/sec)</t>
  </si>
  <si>
    <r>
      <t>g = Gravitational constant (32.2 feet/sec</t>
    </r>
    <r>
      <rPr>
        <vertAlign val="superscript"/>
        <sz val="11"/>
        <color rgb="FF363636"/>
        <rFont val="Arial"/>
        <family val="2"/>
      </rPr>
      <t>2</t>
    </r>
    <r>
      <rPr>
        <sz val="12"/>
        <color rgb="FF363636"/>
        <rFont val="Arial"/>
        <family val="2"/>
      </rPr>
      <t>)</t>
    </r>
  </si>
  <si>
    <t>d = Inside pipe diameter (inches)</t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</si>
  <si>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</t>
    </r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</si>
  <si>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 Reynolds number (unitless)</t>
    </r>
  </si>
  <si>
    <t>Q = Volumetric flow rate (gpm)</t>
  </si>
  <si>
    <r>
      <t>ρ = Fluid density (lb/ft</t>
    </r>
    <r>
      <rPr>
        <vertAlign val="superscript"/>
        <sz val="11"/>
        <color rgb="FF363636"/>
        <rFont val="Arial"/>
        <family val="2"/>
      </rPr>
      <t>3</t>
    </r>
    <r>
      <rPr>
        <sz val="12"/>
        <color rgb="FF363636"/>
        <rFont val="Arial"/>
        <family val="2"/>
      </rPr>
      <t>)</t>
    </r>
  </si>
  <si>
    <t>μ = Fluid viscosity (centipoise (cP))</t>
  </si>
  <si>
    <t>f = Darcy friction factor (unitless)</t>
  </si>
  <si>
    <r>
      <t>f</t>
    </r>
    <r>
      <rPr>
        <sz val="12"/>
        <color rgb="FF363636"/>
        <rFont val="Arial"/>
        <family val="2"/>
      </rPr>
      <t> </t>
    </r>
  </si>
  <si>
    <t>L</t>
  </si>
  <si>
    <t>Q</t>
  </si>
  <si>
    <t>d</t>
  </si>
  <si>
    <t>D</t>
  </si>
  <si>
    <t>v</t>
  </si>
  <si>
    <t>g</t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</si>
  <si>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</t>
    </r>
  </si>
  <si>
    <t>ε = Pipe absolute roughness (inch)</t>
  </si>
  <si>
    <r>
      <t>f</t>
    </r>
    <r>
      <rPr>
        <sz val="12"/>
        <color rgb="FF363636"/>
        <rFont val="Arial"/>
        <family val="2"/>
      </rPr>
      <t xml:space="preserve"> = </t>
    </r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</si>
  <si>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=(</t>
    </r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</si>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</sst>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"/>
    <numFmt numFmtId="167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363636"/>
      <name val="Arial"/>
      <family val="2"/>
    </font>
    <font>
      <vertAlign val="subscript"/>
      <sz val="11"/>
      <color rgb="FF363636"/>
      <name val="Arial"/>
      <family val="2"/>
    </font>
    <font>
      <i/>
      <sz val="12"/>
      <color rgb="FF363636"/>
      <name val="Arial"/>
      <family val="2"/>
    </font>
    <font>
      <vertAlign val="superscript"/>
      <sz val="11"/>
      <color rgb="FF363636"/>
      <name val="Arial"/>
      <family val="2"/>
    </font>
    <font>
      <vertAlign val="subscript"/>
      <sz val="14"/>
      <color theme="1"/>
      <name val="Arial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8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1" fillId="0" borderId="0" xfId="0" applyFont="1"/>
    <xf numFmtId="1" fontId="2" fillId="0" borderId="0" xfId="0" applyNumberFormat="1" applyFont="1"/>
    <xf numFmtId="1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4" fontId="2" fillId="0" borderId="0" xfId="0" applyNumberFormat="1" applyFont="1"/>
    <xf numFmtId="167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95250</xdr:colOff>
      <xdr:row>22</xdr:row>
      <xdr:rowOff>123825</xdr:rowOff>
    </xdr:to>
    <xdr:pic>
      <xdr:nvPicPr>
        <xdr:cNvPr id="2" name="Picture 1" descr="PSI equation head loss formula">
          <a:extLst>
            <a:ext uri="{FF2B5EF4-FFF2-40B4-BE49-F238E27FC236}">
              <a16:creationId xmlns:a16="http://schemas.microsoft.com/office/drawing/2014/main" id="{FD09EA24-76F4-234A-42B5-E097B2F3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47244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19</xdr:row>
      <xdr:rowOff>104775</xdr:rowOff>
    </xdr:from>
    <xdr:to>
      <xdr:col>14</xdr:col>
      <xdr:colOff>38100</xdr:colOff>
      <xdr:row>26</xdr:row>
      <xdr:rowOff>38100</xdr:rowOff>
    </xdr:to>
    <xdr:pic>
      <xdr:nvPicPr>
        <xdr:cNvPr id="3" name="Picture 2" descr="equation">
          <a:extLst>
            <a:ext uri="{FF2B5EF4-FFF2-40B4-BE49-F238E27FC236}">
              <a16:creationId xmlns:a16="http://schemas.microsoft.com/office/drawing/2014/main" id="{FECC1988-6000-6B2B-1180-49A452E3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257675"/>
          <a:ext cx="363855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17</xdr:col>
      <xdr:colOff>390525</xdr:colOff>
      <xdr:row>60</xdr:row>
      <xdr:rowOff>47625</xdr:rowOff>
    </xdr:to>
    <xdr:pic>
      <xdr:nvPicPr>
        <xdr:cNvPr id="6" name="Picture 5" descr="reynolds number and friction factor chart">
          <a:extLst>
            <a:ext uri="{FF2B5EF4-FFF2-40B4-BE49-F238E27FC236}">
              <a16:creationId xmlns:a16="http://schemas.microsoft.com/office/drawing/2014/main" id="{57BA6106-7D98-04C6-C06E-E3CD743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9144000"/>
          <a:ext cx="582930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workbookViewId="0">
      <selection activeCell="B43" sqref="B43"/>
    </sheetView>
  </sheetViews>
  <sheetFormatPr defaultRowHeight="15" x14ac:dyDescent="0.25"/>
  <cols>
    <col min="1" max="1" width="9.28515625" bestFit="1" customWidth="1"/>
    <col min="2" max="2" width="8.28515625" customWidth="1"/>
    <col min="3" max="3" width="11.5703125" customWidth="1"/>
    <col min="5" max="5" width="21.5703125" customWidth="1"/>
    <col min="6" max="6" width="9.5703125" bestFit="1" customWidth="1"/>
    <col min="11" max="11" width="12.7109375" bestFit="1" customWidth="1"/>
    <col min="14" max="14" width="14" bestFit="1" customWidth="1"/>
  </cols>
  <sheetData>
    <row r="1" spans="1:14" ht="18" x14ac:dyDescent="0.25">
      <c r="A1" s="2" t="s">
        <v>8</v>
      </c>
    </row>
    <row r="2" spans="1:14" ht="18" x14ac:dyDescent="0.25">
      <c r="A2" s="2" t="s">
        <v>0</v>
      </c>
      <c r="B2" s="2"/>
      <c r="C2" s="2" t="s">
        <v>1</v>
      </c>
      <c r="D2" s="2"/>
      <c r="E2" s="2"/>
      <c r="F2" s="2" t="s">
        <v>2</v>
      </c>
      <c r="G2" s="2"/>
      <c r="H2" s="2"/>
      <c r="I2" s="2"/>
      <c r="J2" s="2"/>
      <c r="K2" s="2" t="s">
        <v>3</v>
      </c>
      <c r="L2" s="2"/>
      <c r="M2" s="1"/>
      <c r="N2" s="1"/>
    </row>
    <row r="3" spans="1:14" ht="18" x14ac:dyDescent="0.25">
      <c r="A3" s="2">
        <v>243</v>
      </c>
      <c r="B3" s="2"/>
      <c r="C3" s="3">
        <v>22200</v>
      </c>
      <c r="D3" s="2"/>
      <c r="E3" s="2"/>
      <c r="F3" s="2">
        <v>0.4</v>
      </c>
      <c r="G3" s="2"/>
      <c r="H3" s="2"/>
      <c r="I3" s="2"/>
      <c r="J3" s="2"/>
      <c r="K3" s="2">
        <f>C3*F3/100</f>
        <v>88.8</v>
      </c>
      <c r="L3" s="2" t="s">
        <v>5</v>
      </c>
      <c r="M3" s="1"/>
      <c r="N3" s="1"/>
    </row>
    <row r="4" spans="1:14" ht="18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>
        <v>15</v>
      </c>
      <c r="L4" s="2" t="s">
        <v>5</v>
      </c>
      <c r="M4" s="1"/>
      <c r="N4" s="1"/>
    </row>
    <row r="5" spans="1:14" ht="18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>
        <v>16</v>
      </c>
      <c r="L5" s="2" t="s">
        <v>5</v>
      </c>
      <c r="M5" s="1"/>
      <c r="N5" s="1"/>
    </row>
    <row r="6" spans="1:14" ht="18.7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8.75" x14ac:dyDescent="0.3">
      <c r="A7" s="2"/>
      <c r="B7" s="4"/>
      <c r="C7" s="4"/>
      <c r="D7" s="4"/>
      <c r="E7" s="4"/>
      <c r="F7" s="4"/>
      <c r="G7" s="4"/>
      <c r="H7" s="4"/>
      <c r="I7" s="4"/>
      <c r="J7" s="4" t="s">
        <v>7</v>
      </c>
      <c r="K7" s="2">
        <f>K3+K4+K5</f>
        <v>119.8</v>
      </c>
      <c r="L7" s="2" t="s">
        <v>5</v>
      </c>
    </row>
    <row r="10" spans="1:14" ht="18" x14ac:dyDescent="0.25">
      <c r="A10" s="5" t="s">
        <v>9</v>
      </c>
    </row>
    <row r="13" spans="1:14" ht="18" x14ac:dyDescent="0.25">
      <c r="A13" s="2">
        <v>60</v>
      </c>
      <c r="B13" s="2"/>
      <c r="C13" s="3">
        <v>7978</v>
      </c>
      <c r="D13" s="2"/>
      <c r="E13" s="2"/>
      <c r="F13" s="2">
        <v>0.1</v>
      </c>
      <c r="G13" s="2"/>
      <c r="H13" s="2"/>
      <c r="I13" s="2"/>
      <c r="J13" s="2"/>
      <c r="K13" s="2">
        <f>C13*F13/100</f>
        <v>7.9780000000000006</v>
      </c>
      <c r="L13" s="2" t="s">
        <v>5</v>
      </c>
    </row>
    <row r="14" spans="1:14" ht="18" x14ac:dyDescent="0.25">
      <c r="A14" s="2" t="s">
        <v>6</v>
      </c>
      <c r="B14" s="2"/>
      <c r="C14" s="2"/>
      <c r="D14" s="2"/>
      <c r="E14" s="2"/>
      <c r="F14" s="2"/>
      <c r="G14" s="2"/>
      <c r="H14" s="2"/>
      <c r="I14" s="2"/>
      <c r="J14" s="2"/>
      <c r="K14" s="2">
        <v>10</v>
      </c>
      <c r="L14" s="2" t="s">
        <v>5</v>
      </c>
    </row>
    <row r="15" spans="1:14" ht="18" x14ac:dyDescent="0.25">
      <c r="A15" s="2" t="s">
        <v>4</v>
      </c>
      <c r="B15" s="2"/>
      <c r="C15" s="2"/>
      <c r="D15" s="2"/>
      <c r="E15" s="2"/>
      <c r="F15" s="2"/>
      <c r="G15" s="2"/>
      <c r="H15" s="2"/>
      <c r="I15" s="2"/>
      <c r="J15" s="2"/>
      <c r="K15" s="2">
        <v>13</v>
      </c>
      <c r="L15" s="2" t="s">
        <v>5</v>
      </c>
    </row>
    <row r="16" spans="1:14" ht="18.7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4" ht="18.75" x14ac:dyDescent="0.3">
      <c r="A17" s="2"/>
      <c r="B17" s="4"/>
      <c r="C17" s="4"/>
      <c r="D17" s="4"/>
      <c r="E17" s="4"/>
      <c r="F17" s="4"/>
      <c r="G17" s="4"/>
      <c r="H17" s="4"/>
      <c r="I17" s="4"/>
      <c r="J17" s="4" t="s">
        <v>7</v>
      </c>
      <c r="K17" s="2">
        <f>K13+K14+K15</f>
        <v>30.978000000000002</v>
      </c>
      <c r="L17" s="2" t="s">
        <v>5</v>
      </c>
    </row>
    <row r="19" spans="1:14" x14ac:dyDescent="0.25">
      <c r="A19" s="24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5" spans="1:14" ht="18.75" x14ac:dyDescent="0.35">
      <c r="A25" s="6" t="s">
        <v>11</v>
      </c>
    </row>
    <row r="26" spans="1:14" ht="15.75" x14ac:dyDescent="0.25">
      <c r="A26" s="7" t="s">
        <v>12</v>
      </c>
      <c r="E26" s="9">
        <v>0.2</v>
      </c>
    </row>
    <row r="27" spans="1:14" ht="15.75" x14ac:dyDescent="0.25">
      <c r="A27" s="6" t="s">
        <v>13</v>
      </c>
      <c r="E27" s="12">
        <f>C3</f>
        <v>22200</v>
      </c>
    </row>
    <row r="28" spans="1:14" ht="15.75" x14ac:dyDescent="0.25">
      <c r="A28" s="6" t="s">
        <v>14</v>
      </c>
      <c r="E28" s="9">
        <v>0.44574999999999998</v>
      </c>
    </row>
    <row r="29" spans="1:14" ht="18" x14ac:dyDescent="0.25">
      <c r="A29" s="6" t="s">
        <v>15</v>
      </c>
      <c r="E29" s="10">
        <v>0.54140600000000005</v>
      </c>
      <c r="J29" s="6" t="s">
        <v>17</v>
      </c>
      <c r="N29" s="2">
        <f>E32</f>
        <v>5.3490000000000002</v>
      </c>
    </row>
    <row r="30" spans="1:14" ht="19.5" x14ac:dyDescent="0.35">
      <c r="J30" s="6" t="s">
        <v>19</v>
      </c>
      <c r="N30" s="2"/>
    </row>
    <row r="31" spans="1:14" ht="18" x14ac:dyDescent="0.25">
      <c r="A31" s="6" t="s">
        <v>16</v>
      </c>
      <c r="E31" s="13">
        <v>32.200000000000003</v>
      </c>
      <c r="J31" s="6" t="s">
        <v>20</v>
      </c>
      <c r="N31" s="18">
        <f>E33</f>
        <v>243</v>
      </c>
    </row>
    <row r="32" spans="1:14" ht="18" x14ac:dyDescent="0.25">
      <c r="A32" s="6" t="s">
        <v>17</v>
      </c>
      <c r="E32" s="16">
        <v>5.3490000000000002</v>
      </c>
      <c r="J32" s="6" t="s">
        <v>21</v>
      </c>
      <c r="N32" s="20">
        <v>62.4</v>
      </c>
    </row>
    <row r="33" spans="1:14" ht="18" x14ac:dyDescent="0.25">
      <c r="A33" s="6" t="s">
        <v>20</v>
      </c>
      <c r="E33" s="17">
        <f>A3</f>
        <v>243</v>
      </c>
      <c r="J33" s="6" t="s">
        <v>22</v>
      </c>
      <c r="N33" s="2">
        <v>1.002</v>
      </c>
    </row>
    <row r="34" spans="1:14" ht="18" x14ac:dyDescent="0.25">
      <c r="J34" s="6" t="s">
        <v>23</v>
      </c>
      <c r="N34" s="2"/>
    </row>
    <row r="35" spans="1:14" ht="21" x14ac:dyDescent="0.35">
      <c r="A35" s="2" t="s">
        <v>34</v>
      </c>
      <c r="B35" s="10">
        <v>3.1099999999999999E-2</v>
      </c>
      <c r="C35" s="14" t="s">
        <v>24</v>
      </c>
      <c r="D35" s="15" t="s">
        <v>25</v>
      </c>
      <c r="E35" s="15" t="s">
        <v>26</v>
      </c>
      <c r="F35" s="15" t="s">
        <v>27</v>
      </c>
      <c r="G35" s="25" t="s">
        <v>35</v>
      </c>
      <c r="J35" s="6" t="s">
        <v>32</v>
      </c>
      <c r="N35" s="19">
        <v>5.0000000000000004E-6</v>
      </c>
    </row>
    <row r="36" spans="1:14" ht="21" x14ac:dyDescent="0.35">
      <c r="A36" s="2" t="s">
        <v>34</v>
      </c>
      <c r="B36" s="10">
        <v>3.1099999999999999E-2</v>
      </c>
      <c r="C36" s="8">
        <f>E26</f>
        <v>0.2</v>
      </c>
      <c r="D36" s="11">
        <f>E27</f>
        <v>22200</v>
      </c>
      <c r="E36" s="11">
        <f>E33</f>
        <v>243</v>
      </c>
      <c r="F36" s="11">
        <f>E32</f>
        <v>5.3490000000000002</v>
      </c>
      <c r="G36" s="25" t="s">
        <v>35</v>
      </c>
      <c r="H36" s="11"/>
      <c r="J36" t="str">
        <f>A29</f>
        <v>v = Fluid velocity (feet/sec)</v>
      </c>
      <c r="N36" s="23">
        <f>E29</f>
        <v>0.54140600000000005</v>
      </c>
    </row>
    <row r="38" spans="1:14" ht="21" x14ac:dyDescent="0.35">
      <c r="A38" s="2" t="s">
        <v>18</v>
      </c>
      <c r="B38" s="11">
        <f>(B36*C36*D36*E36*E36)/(F36*F36*F36)</f>
        <v>53276.797672472334</v>
      </c>
      <c r="C38" s="2" t="s">
        <v>5</v>
      </c>
      <c r="J38" s="6" t="s">
        <v>31</v>
      </c>
      <c r="K38" s="21">
        <f>50.66*(N31*N32)/(N29*N33)</f>
        <v>143322.94692723357</v>
      </c>
      <c r="N38" s="21">
        <f>N32*N36*E28/0.0000273</f>
        <v>551615.37028571428</v>
      </c>
    </row>
    <row r="40" spans="1:14" ht="15.75" x14ac:dyDescent="0.25">
      <c r="J40" s="7" t="s">
        <v>33</v>
      </c>
      <c r="K40" s="22">
        <f>0.25/(LOG(((N35/N29)/3.7)+(5.74/K38^0.9)))^2</f>
        <v>1.6598419697998936E-2</v>
      </c>
    </row>
    <row r="41" spans="1:14" ht="15.75" x14ac:dyDescent="0.25">
      <c r="B41" s="14" t="s">
        <v>24</v>
      </c>
      <c r="C41" s="15" t="s">
        <v>25</v>
      </c>
      <c r="D41" s="15" t="s">
        <v>28</v>
      </c>
      <c r="E41" s="15" t="s">
        <v>29</v>
      </c>
      <c r="F41" s="15" t="s">
        <v>30</v>
      </c>
    </row>
    <row r="42" spans="1:14" ht="21" x14ac:dyDescent="0.35">
      <c r="A42" s="2" t="s">
        <v>18</v>
      </c>
      <c r="B42" s="10">
        <f>E26</f>
        <v>0.2</v>
      </c>
      <c r="C42" s="11">
        <f>E27</f>
        <v>22200</v>
      </c>
      <c r="D42" s="10">
        <f>E28</f>
        <v>0.44574999999999998</v>
      </c>
      <c r="E42" s="10">
        <f>E29</f>
        <v>0.54140600000000005</v>
      </c>
      <c r="F42" s="10">
        <f>E31</f>
        <v>32.200000000000003</v>
      </c>
    </row>
    <row r="43" spans="1:14" ht="21" x14ac:dyDescent="0.35">
      <c r="A43" s="2" t="s">
        <v>18</v>
      </c>
      <c r="B43" s="2">
        <f>B42*(C42/D42)*((E42^2)/(2*F42))</f>
        <v>45.336906126942182</v>
      </c>
      <c r="C43" s="2" t="s">
        <v>5</v>
      </c>
    </row>
    <row r="48" spans="1:14" ht="15.75" x14ac:dyDescent="0.25">
      <c r="A48" s="7" t="s">
        <v>33</v>
      </c>
      <c r="B48">
        <f>G43</f>
        <v>0</v>
      </c>
    </row>
  </sheetData>
  <mergeCells count="1">
    <mergeCell ref="A19:K1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2024-02-22T20:21:46Z</dcterms:modified>
</cp:coreProperties>
</file>