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Inv 2024" sheetId="1" state="visible" r:id="rId3"/>
    <sheet name="Inv 2025" sheetId="2" state="visible" r:id="rId4"/>
  </sheets>
  <definedNames>
    <definedName function="false" hidden="false" localSheetId="0" name="_xlnm.Print_Area" vbProcedure="false">'Inv 2024'!$B$1:$N$62</definedName>
    <definedName function="false" hidden="false" localSheetId="1" name="_xlnm.Print_Area" vbProcedure="false">'Inv 2025'!$B$1:$N$48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<sst xmlns="http://schemas.openxmlformats.org/spreadsheetml/2006/main" count="80" uniqueCount="62">
  <si>
    <t xml:space="preserve">Ship to :</t>
  </si>
  <si>
    <t xml:space="preserve">Invoice</t>
  </si>
  <si>
    <t xml:space="preserve">Ricardo C. de Abreu, Ph.D., P.E.</t>
  </si>
  <si>
    <t xml:space="preserve">Date :</t>
  </si>
  <si>
    <t xml:space="preserve">Invoice # :</t>
  </si>
  <si>
    <t xml:space="preserve">Fourrier &amp; de Abreu Engineers, LLC</t>
  </si>
  <si>
    <t xml:space="preserve">2490-001</t>
  </si>
  <si>
    <t xml:space="preserve">10995 Coursey Blvd.</t>
  </si>
  <si>
    <t xml:space="preserve">Baton Rouge, LA 70816</t>
  </si>
  <si>
    <t xml:space="preserve">(225) 677-7950</t>
  </si>
  <si>
    <t xml:space="preserve">Project # :</t>
  </si>
  <si>
    <t xml:space="preserve">RE :</t>
  </si>
  <si>
    <t xml:space="preserve">Tangipahoa Landfill - Forcemain from Oxidation Pond to Parish Liftstation (Tan-063)</t>
  </si>
  <si>
    <t xml:space="preserve">Description</t>
  </si>
  <si>
    <t xml:space="preserve">Qty</t>
  </si>
  <si>
    <t xml:space="preserve">Rate</t>
  </si>
  <si>
    <t xml:space="preserve">Amount</t>
  </si>
  <si>
    <t xml:space="preserve">Engineering Services for Reference Project</t>
  </si>
  <si>
    <t xml:space="preserve">Engineering Week of Aug 21-25 2023</t>
  </si>
  <si>
    <t xml:space="preserve">Site Visit with Dustin and Ricardo Aug 31, 2023</t>
  </si>
  <si>
    <t xml:space="preserve">Engineering Week of Aug 28 - Sep 1 2023</t>
  </si>
  <si>
    <t xml:space="preserve">Engineering Week of Sep 4-8 2023</t>
  </si>
  <si>
    <t xml:space="preserve">Engineering Week of Sep 11-15 2023</t>
  </si>
  <si>
    <t xml:space="preserve">Engineering Week of Oct 16-20 2023</t>
  </si>
  <si>
    <t xml:space="preserve">Engineering Week of Oct 23-27 2023</t>
  </si>
  <si>
    <t xml:space="preserve">Engineering Week of Nov 13-17 2023</t>
  </si>
  <si>
    <t xml:space="preserve">Engineering Week of Nov 27 - Dec 1 2023</t>
  </si>
  <si>
    <t xml:space="preserve">*************************************************</t>
  </si>
  <si>
    <t xml:space="preserve">Engineering Week of Jan 1-5 2024</t>
  </si>
  <si>
    <t xml:space="preserve">Engineering Week of Jan 8-12 2024</t>
  </si>
  <si>
    <t xml:space="preserve">Engineering, Site Visit with Surveyor &amp; ENTERGY Jan 10, 2024</t>
  </si>
  <si>
    <t xml:space="preserve">Engineering Week of Jan 15-19 2024</t>
  </si>
  <si>
    <t xml:space="preserve">Engineering Week of Feb 5-9 2024</t>
  </si>
  <si>
    <t xml:space="preserve">Engineering Week of Feb 19-23 2024</t>
  </si>
  <si>
    <t xml:space="preserve">Engineering Week of Feb 26 - Mar 1 2024</t>
  </si>
  <si>
    <t xml:space="preserve">Engineering Week of Mar 4-8 2024</t>
  </si>
  <si>
    <t xml:space="preserve">Engineering Week of Mar 11-15 2024</t>
  </si>
  <si>
    <t xml:space="preserve">Engineering Week of Mar 18-22 2024</t>
  </si>
  <si>
    <t xml:space="preserve">Engineering Week of Mar 25-29 2024</t>
  </si>
  <si>
    <t xml:space="preserve">Engineering Week of Apr 1-5 2024</t>
  </si>
  <si>
    <t xml:space="preserve">Engineering Week of Apr 29 - May 3 2024</t>
  </si>
  <si>
    <t xml:space="preserve">Engineering Week of May 6-10 2024</t>
  </si>
  <si>
    <t xml:space="preserve">Engineering Week of May 13-17 2024</t>
  </si>
  <si>
    <t xml:space="preserve">Engineering Week of May 20-24 2024</t>
  </si>
  <si>
    <t xml:space="preserve">Thank you for allowing us to be of service!</t>
  </si>
  <si>
    <t xml:space="preserve">Total Amount Due:</t>
  </si>
  <si>
    <t xml:space="preserve">2490-002</t>
  </si>
  <si>
    <t xml:space="preserve">Qty hrs</t>
  </si>
  <si>
    <t xml:space="preserve">Engineering month of June 2024</t>
  </si>
  <si>
    <t xml:space="preserve">Engineering month of Jul 2024</t>
  </si>
  <si>
    <t xml:space="preserve">Engineering month of Aug 2024</t>
  </si>
  <si>
    <t xml:space="preserve">Engineering month of Sep 2024</t>
  </si>
  <si>
    <t xml:space="preserve">Engineering month of Oct 2024</t>
  </si>
  <si>
    <t xml:space="preserve">Engineering month of Nov 2024</t>
  </si>
  <si>
    <t xml:space="preserve">Engineering month of Dec 2024</t>
  </si>
  <si>
    <t xml:space="preserve">Engineering month of Jan 2025</t>
  </si>
  <si>
    <t xml:space="preserve">Engineering month of Feb 2025</t>
  </si>
  <si>
    <t xml:space="preserve">Engineering month of Mar 2025</t>
  </si>
  <si>
    <t xml:space="preserve">Engineering month of Apr 2025</t>
  </si>
  <si>
    <t xml:space="preserve">Engineering month of May 2025</t>
  </si>
  <si>
    <t xml:space="preserve">Engineering month of Jun 2025</t>
  </si>
  <si>
    <t xml:space="preserve">Engineering month of Jul 2025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</si>
</sst>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m/d/yyyy"/>
    <numFmt numFmtId="167" formatCode="\$#,##0.00"/>
  </numFmts>
  <fonts count="6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  <charset val="1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19080</xdr:colOff>
      <xdr:row>1</xdr:row>
      <xdr:rowOff>38160</xdr:rowOff>
    </xdr:from>
    <xdr:to>
      <xdr:col>13</xdr:col>
      <xdr:colOff>504000</xdr:colOff>
      <xdr:row>4</xdr:row>
      <xdr:rowOff>78840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89720" y="200160"/>
          <a:ext cx="7856280" cy="526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19080</xdr:colOff>
      <xdr:row>1</xdr:row>
      <xdr:rowOff>38160</xdr:rowOff>
    </xdr:from>
    <xdr:to>
      <xdr:col>13</xdr:col>
      <xdr:colOff>504000</xdr:colOff>
      <xdr:row>4</xdr:row>
      <xdr:rowOff>78840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89720" y="200160"/>
          <a:ext cx="7856280" cy="526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N62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J52" activeCellId="0" sqref="J52"/>
    </sheetView>
  </sheetViews>
  <sheetFormatPr defaultColWidth="8.6796875" defaultRowHeight="12.75" customHeight="true" zeroHeight="false" outlineLevelRow="0" outlineLevelCol="0"/>
  <cols>
    <col collapsed="false" customWidth="true" hidden="false" outlineLevel="0" max="1" min="1" style="1" width="2.42"/>
    <col collapsed="false" customWidth="true" hidden="false" outlineLevel="0" max="10" min="10" style="2" width="9.14"/>
  </cols>
  <sheetData>
    <row r="1" customFormat="false" ht="12.75" hidden="false" customHeight="false" outlineLevel="0" collapsed="false">
      <c r="B1" s="3"/>
      <c r="C1" s="4"/>
      <c r="D1" s="4"/>
      <c r="E1" s="4"/>
      <c r="F1" s="4"/>
      <c r="G1" s="4"/>
      <c r="H1" s="4"/>
      <c r="I1" s="4"/>
      <c r="J1" s="5"/>
      <c r="K1" s="4"/>
      <c r="L1" s="4"/>
      <c r="M1" s="4"/>
      <c r="N1" s="6"/>
    </row>
    <row r="2" customFormat="false" ht="12.75" hidden="false" customHeight="false" outlineLevel="0" collapsed="false">
      <c r="B2" s="7"/>
      <c r="N2" s="8"/>
    </row>
    <row r="3" customFormat="false" ht="12.75" hidden="false" customHeight="false" outlineLevel="0" collapsed="false">
      <c r="B3" s="7"/>
      <c r="N3" s="8"/>
    </row>
    <row r="4" customFormat="false" ht="12.75" hidden="false" customHeight="false" outlineLevel="0" collapsed="false">
      <c r="B4" s="7"/>
      <c r="N4" s="8"/>
    </row>
    <row r="5" customFormat="false" ht="12.75" hidden="false" customHeight="false" outlineLevel="0" collapsed="false">
      <c r="B5" s="7"/>
      <c r="N5" s="8"/>
    </row>
    <row r="6" customFormat="false" ht="12.75" hidden="false" customHeight="false" outlineLevel="0" collapsed="false">
      <c r="B6" s="7"/>
      <c r="N6" s="8"/>
    </row>
    <row r="7" customFormat="false" ht="12.75" hidden="false" customHeight="false" outlineLevel="0" collapsed="false">
      <c r="B7" s="7"/>
      <c r="N7" s="8"/>
    </row>
    <row r="8" customFormat="false" ht="12.75" hidden="false" customHeight="false" outlineLevel="0" collapsed="false">
      <c r="B8" s="7"/>
      <c r="N8" s="8"/>
    </row>
    <row r="9" customFormat="false" ht="15" hidden="false" customHeight="false" outlineLevel="0" collapsed="false">
      <c r="B9" s="9" t="s">
        <v>0</v>
      </c>
      <c r="C9" s="9"/>
      <c r="K9" s="10" t="s">
        <v>1</v>
      </c>
      <c r="L9" s="10"/>
      <c r="M9" s="10"/>
      <c r="N9" s="10"/>
    </row>
    <row r="10" customFormat="false" ht="15" hidden="false" customHeight="false" outlineLevel="0" collapsed="false">
      <c r="B10" s="11" t="s">
        <v>2</v>
      </c>
      <c r="C10" s="11"/>
      <c r="D10" s="11"/>
      <c r="E10" s="11"/>
      <c r="F10" s="11"/>
      <c r="K10" s="12" t="s">
        <v>3</v>
      </c>
      <c r="L10" s="12"/>
      <c r="M10" s="12" t="s">
        <v>4</v>
      </c>
      <c r="N10" s="12"/>
    </row>
    <row r="11" customFormat="false" ht="15" hidden="false" customHeight="false" outlineLevel="0" collapsed="false">
      <c r="B11" s="11" t="s">
        <v>5</v>
      </c>
      <c r="C11" s="11"/>
      <c r="D11" s="11"/>
      <c r="E11" s="11"/>
      <c r="F11" s="11"/>
      <c r="K11" s="13" t="n">
        <v>45310</v>
      </c>
      <c r="L11" s="13"/>
      <c r="M11" s="14" t="s">
        <v>6</v>
      </c>
      <c r="N11" s="14"/>
    </row>
    <row r="12" customFormat="false" ht="15" hidden="false" customHeight="false" outlineLevel="0" collapsed="false">
      <c r="B12" s="11" t="s">
        <v>7</v>
      </c>
      <c r="C12" s="11"/>
      <c r="D12" s="11"/>
      <c r="E12" s="11"/>
      <c r="F12" s="11"/>
      <c r="K12" s="13"/>
      <c r="L12" s="13"/>
      <c r="M12" s="14"/>
      <c r="N12" s="14"/>
    </row>
    <row r="13" customFormat="false" ht="15" hidden="false" customHeight="false" outlineLevel="0" collapsed="false">
      <c r="B13" s="11" t="s">
        <v>8</v>
      </c>
      <c r="C13" s="11"/>
      <c r="D13" s="11"/>
      <c r="E13" s="11"/>
      <c r="F13" s="11"/>
      <c r="N13" s="8"/>
    </row>
    <row r="14" customFormat="false" ht="12.75" hidden="false" customHeight="false" outlineLevel="0" collapsed="false">
      <c r="B14" s="15"/>
      <c r="C14" s="15"/>
      <c r="D14" s="15"/>
      <c r="E14" s="15"/>
      <c r="F14" s="15"/>
      <c r="N14" s="8"/>
    </row>
    <row r="15" customFormat="false" ht="15" hidden="false" customHeight="false" outlineLevel="0" collapsed="false">
      <c r="B15" s="12" t="s">
        <v>9</v>
      </c>
      <c r="C15" s="12"/>
      <c r="D15" s="12"/>
      <c r="E15" s="12"/>
      <c r="F15" s="12"/>
      <c r="N15" s="8"/>
    </row>
    <row r="16" customFormat="false" ht="12.75" hidden="false" customHeight="false" outlineLevel="0" collapsed="false">
      <c r="B16" s="7"/>
      <c r="N16" s="8"/>
    </row>
    <row r="17" customFormat="false" ht="12.75" hidden="false" customHeight="false" outlineLevel="0" collapsed="false">
      <c r="B17" s="7"/>
      <c r="N17" s="8"/>
    </row>
    <row r="18" customFormat="false" ht="15" hidden="false" customHeight="false" outlineLevel="0" collapsed="false">
      <c r="B18" s="9" t="s">
        <v>10</v>
      </c>
      <c r="C18" s="9"/>
      <c r="E18" s="16" t="s">
        <v>11</v>
      </c>
      <c r="F18" s="16"/>
      <c r="N18" s="8"/>
    </row>
    <row r="19" customFormat="false" ht="15" hidden="false" customHeight="false" outlineLevel="0" collapsed="false">
      <c r="B19" s="17" t="n">
        <v>2490</v>
      </c>
      <c r="C19" s="17"/>
      <c r="E19" s="18" t="s">
        <v>12</v>
      </c>
      <c r="F19" s="18"/>
      <c r="G19" s="18"/>
      <c r="H19" s="18"/>
      <c r="I19" s="18"/>
      <c r="J19" s="18"/>
      <c r="K19" s="18"/>
      <c r="L19" s="18"/>
      <c r="M19" s="18"/>
      <c r="N19" s="18"/>
    </row>
    <row r="20" customFormat="false" ht="12.75" hidden="false" customHeight="false" outlineLevel="0" collapsed="false">
      <c r="B20" s="7"/>
      <c r="N20" s="8"/>
    </row>
    <row r="21" customFormat="false" ht="12.75" hidden="false" customHeight="false" outlineLevel="0" collapsed="false">
      <c r="B21" s="7"/>
      <c r="N21" s="8"/>
    </row>
    <row r="22" customFormat="false" ht="12.75" hidden="false" customHeight="false" outlineLevel="0" collapsed="false">
      <c r="B22" s="7"/>
      <c r="N22" s="8"/>
    </row>
    <row r="23" customFormat="false" ht="15" hidden="false" customHeight="false" outlineLevel="0" collapsed="false">
      <c r="B23" s="19" t="s">
        <v>13</v>
      </c>
      <c r="C23" s="19"/>
      <c r="J23" s="20" t="s">
        <v>14</v>
      </c>
      <c r="K23" s="21" t="s">
        <v>15</v>
      </c>
      <c r="L23" s="21"/>
      <c r="M23" s="22" t="s">
        <v>16</v>
      </c>
      <c r="N23" s="22"/>
    </row>
    <row r="24" customFormat="false" ht="12.75" hidden="false" customHeight="true" outlineLevel="0" collapsed="false">
      <c r="B24" s="23" t="s">
        <v>17</v>
      </c>
      <c r="C24" s="23"/>
      <c r="D24" s="23"/>
      <c r="E24" s="23"/>
      <c r="F24" s="23"/>
      <c r="G24" s="23"/>
      <c r="H24" s="23"/>
      <c r="I24" s="23"/>
      <c r="J24" s="24"/>
      <c r="K24" s="25"/>
      <c r="L24" s="25"/>
      <c r="M24" s="25"/>
      <c r="N24" s="25"/>
    </row>
    <row r="25" customFormat="false" ht="15" hidden="false" customHeight="false" outlineLevel="0" collapsed="false">
      <c r="B25" s="23"/>
      <c r="C25" s="23"/>
      <c r="D25" s="23"/>
      <c r="E25" s="23"/>
      <c r="F25" s="23"/>
      <c r="G25" s="23"/>
      <c r="H25" s="23"/>
      <c r="I25" s="23"/>
      <c r="J25" s="26"/>
      <c r="K25" s="27"/>
      <c r="L25" s="27"/>
      <c r="M25" s="28"/>
      <c r="N25" s="28"/>
    </row>
    <row r="26" customFormat="false" ht="15" hidden="false" customHeight="false" outlineLevel="0" collapsed="false">
      <c r="B26" s="23" t="s">
        <v>18</v>
      </c>
      <c r="C26" s="23"/>
      <c r="D26" s="23"/>
      <c r="E26" s="23"/>
      <c r="F26" s="23"/>
      <c r="G26" s="23"/>
      <c r="H26" s="23"/>
      <c r="I26" s="23"/>
      <c r="J26" s="26" t="n">
        <f aca="false">3.5*1.1</f>
        <v>3.85</v>
      </c>
      <c r="K26" s="27" t="n">
        <v>135</v>
      </c>
      <c r="L26" s="27"/>
      <c r="M26" s="28" t="n">
        <f aca="false">J26*K26</f>
        <v>519.75</v>
      </c>
      <c r="N26" s="28"/>
    </row>
    <row r="27" customFormat="false" ht="15" hidden="false" customHeight="false" outlineLevel="0" collapsed="false">
      <c r="B27" s="23" t="s">
        <v>19</v>
      </c>
      <c r="C27" s="23"/>
      <c r="D27" s="23"/>
      <c r="E27" s="23"/>
      <c r="F27" s="23"/>
      <c r="G27" s="23"/>
      <c r="H27" s="23"/>
      <c r="I27" s="23"/>
      <c r="J27" s="26" t="n">
        <f aca="false">3*1.1</f>
        <v>3.3</v>
      </c>
      <c r="K27" s="27" t="n">
        <v>135</v>
      </c>
      <c r="L27" s="27"/>
      <c r="M27" s="28" t="n">
        <f aca="false">J27*K27</f>
        <v>445.5</v>
      </c>
      <c r="N27" s="28"/>
    </row>
    <row r="28" customFormat="false" ht="15" hidden="false" customHeight="false" outlineLevel="0" collapsed="false">
      <c r="B28" s="23" t="s">
        <v>20</v>
      </c>
      <c r="C28" s="23"/>
      <c r="D28" s="23"/>
      <c r="E28" s="23"/>
      <c r="F28" s="23"/>
      <c r="G28" s="23"/>
      <c r="H28" s="23"/>
      <c r="I28" s="23"/>
      <c r="J28" s="26" t="n">
        <f aca="false">2.5*1.1</f>
        <v>2.75</v>
      </c>
      <c r="K28" s="27" t="n">
        <v>135</v>
      </c>
      <c r="L28" s="27"/>
      <c r="M28" s="28" t="n">
        <f aca="false">J28*K28</f>
        <v>371.25</v>
      </c>
      <c r="N28" s="28"/>
    </row>
    <row r="29" customFormat="false" ht="15" hidden="false" customHeight="false" outlineLevel="0" collapsed="false">
      <c r="B29" s="23" t="s">
        <v>21</v>
      </c>
      <c r="C29" s="23"/>
      <c r="D29" s="23"/>
      <c r="E29" s="23"/>
      <c r="F29" s="23"/>
      <c r="G29" s="23"/>
      <c r="H29" s="23"/>
      <c r="I29" s="23"/>
      <c r="J29" s="26" t="n">
        <f aca="false">1.5*1.1</f>
        <v>1.65</v>
      </c>
      <c r="K29" s="27" t="n">
        <v>135</v>
      </c>
      <c r="L29" s="27"/>
      <c r="M29" s="28" t="n">
        <f aca="false">J29*K29</f>
        <v>222.75</v>
      </c>
      <c r="N29" s="28"/>
    </row>
    <row r="30" customFormat="false" ht="15" hidden="false" customHeight="false" outlineLevel="0" collapsed="false">
      <c r="B30" s="23" t="s">
        <v>22</v>
      </c>
      <c r="C30" s="23"/>
      <c r="D30" s="23"/>
      <c r="E30" s="23"/>
      <c r="F30" s="23"/>
      <c r="G30" s="23"/>
      <c r="H30" s="23"/>
      <c r="I30" s="23"/>
      <c r="J30" s="26" t="n">
        <f aca="false">8*1.1</f>
        <v>8.8</v>
      </c>
      <c r="K30" s="27" t="n">
        <v>135</v>
      </c>
      <c r="L30" s="27"/>
      <c r="M30" s="28" t="n">
        <f aca="false">J30*K30</f>
        <v>1188</v>
      </c>
      <c r="N30" s="28"/>
    </row>
    <row r="31" customFormat="false" ht="15" hidden="false" customHeight="false" outlineLevel="0" collapsed="false">
      <c r="B31" s="23" t="s">
        <v>23</v>
      </c>
      <c r="C31" s="23"/>
      <c r="D31" s="23"/>
      <c r="E31" s="23"/>
      <c r="F31" s="23"/>
      <c r="G31" s="23"/>
      <c r="H31" s="23"/>
      <c r="I31" s="23"/>
      <c r="J31" s="26" t="n">
        <f aca="false">6.25*1.1</f>
        <v>6.875</v>
      </c>
      <c r="K31" s="27" t="n">
        <v>135</v>
      </c>
      <c r="L31" s="27"/>
      <c r="M31" s="28" t="n">
        <f aca="false">J31*K31</f>
        <v>928.125</v>
      </c>
      <c r="N31" s="28"/>
    </row>
    <row r="32" customFormat="false" ht="15" hidden="false" customHeight="false" outlineLevel="0" collapsed="false">
      <c r="B32" s="23" t="s">
        <v>24</v>
      </c>
      <c r="C32" s="23"/>
      <c r="D32" s="23"/>
      <c r="E32" s="23"/>
      <c r="F32" s="23"/>
      <c r="G32" s="23"/>
      <c r="H32" s="23"/>
      <c r="I32" s="23"/>
      <c r="J32" s="26" t="n">
        <f aca="false">11*1.1</f>
        <v>12.1</v>
      </c>
      <c r="K32" s="27" t="n">
        <v>135</v>
      </c>
      <c r="L32" s="27"/>
      <c r="M32" s="28" t="n">
        <f aca="false">J32*K32</f>
        <v>1633.5</v>
      </c>
      <c r="N32" s="28"/>
    </row>
    <row r="33" customFormat="false" ht="15" hidden="false" customHeight="false" outlineLevel="0" collapsed="false">
      <c r="B33" s="23" t="s">
        <v>25</v>
      </c>
      <c r="C33" s="23"/>
      <c r="D33" s="23"/>
      <c r="E33" s="23"/>
      <c r="F33" s="23"/>
      <c r="G33" s="23"/>
      <c r="H33" s="23"/>
      <c r="I33" s="23"/>
      <c r="J33" s="26" t="n">
        <f aca="false">4.75*1.1</f>
        <v>5.225</v>
      </c>
      <c r="K33" s="27" t="n">
        <v>135</v>
      </c>
      <c r="L33" s="27"/>
      <c r="M33" s="28" t="n">
        <f aca="false">J33*K33</f>
        <v>705.375</v>
      </c>
      <c r="N33" s="28"/>
    </row>
    <row r="34" customFormat="false" ht="15" hidden="false" customHeight="false" outlineLevel="0" collapsed="false">
      <c r="B34" s="23" t="s">
        <v>26</v>
      </c>
      <c r="C34" s="23"/>
      <c r="D34" s="23"/>
      <c r="E34" s="23"/>
      <c r="F34" s="23"/>
      <c r="G34" s="23"/>
      <c r="H34" s="23"/>
      <c r="I34" s="23"/>
      <c r="J34" s="26" t="n">
        <f aca="false">5*1.1</f>
        <v>5.5</v>
      </c>
      <c r="K34" s="27" t="n">
        <v>135</v>
      </c>
      <c r="L34" s="27"/>
      <c r="M34" s="28" t="n">
        <f aca="false">J34*K34</f>
        <v>742.5</v>
      </c>
      <c r="N34" s="28"/>
    </row>
    <row r="35" customFormat="false" ht="15" hidden="false" customHeight="false" outlineLevel="0" collapsed="false">
      <c r="B35" s="23" t="s">
        <v>27</v>
      </c>
      <c r="C35" s="23"/>
      <c r="D35" s="23"/>
      <c r="E35" s="23"/>
      <c r="F35" s="23"/>
      <c r="G35" s="23"/>
      <c r="H35" s="23"/>
      <c r="I35" s="23"/>
      <c r="J35" s="26" t="n">
        <v>0</v>
      </c>
      <c r="K35" s="27" t="n">
        <v>135</v>
      </c>
      <c r="L35" s="27"/>
      <c r="M35" s="28" t="n">
        <f aca="false">J35*K35</f>
        <v>0</v>
      </c>
      <c r="N35" s="28"/>
    </row>
    <row r="36" customFormat="false" ht="15" hidden="false" customHeight="false" outlineLevel="0" collapsed="false">
      <c r="B36" s="23" t="s">
        <v>28</v>
      </c>
      <c r="C36" s="23"/>
      <c r="D36" s="23"/>
      <c r="E36" s="23"/>
      <c r="F36" s="23"/>
      <c r="G36" s="23"/>
      <c r="H36" s="23"/>
      <c r="I36" s="23"/>
      <c r="J36" s="26" t="n">
        <f aca="false">4.25*1.1</f>
        <v>4.675</v>
      </c>
      <c r="K36" s="27" t="n">
        <v>135</v>
      </c>
      <c r="L36" s="27"/>
      <c r="M36" s="28" t="n">
        <f aca="false">J36*K36</f>
        <v>631.125</v>
      </c>
      <c r="N36" s="28"/>
    </row>
    <row r="37" customFormat="false" ht="15" hidden="false" customHeight="false" outlineLevel="0" collapsed="false">
      <c r="B37" s="23" t="s">
        <v>29</v>
      </c>
      <c r="C37" s="23"/>
      <c r="D37" s="23"/>
      <c r="E37" s="23"/>
      <c r="F37" s="23"/>
      <c r="G37" s="23"/>
      <c r="H37" s="23"/>
      <c r="I37" s="23"/>
      <c r="J37" s="26" t="n">
        <f aca="false">6.25*1.1</f>
        <v>6.875</v>
      </c>
      <c r="K37" s="27" t="n">
        <v>135</v>
      </c>
      <c r="L37" s="27"/>
      <c r="M37" s="28" t="n">
        <f aca="false">J37*K37</f>
        <v>928.125</v>
      </c>
      <c r="N37" s="28"/>
    </row>
    <row r="38" customFormat="false" ht="15" hidden="false" customHeight="false" outlineLevel="0" collapsed="false">
      <c r="B38" s="23" t="s">
        <v>30</v>
      </c>
      <c r="C38" s="23"/>
      <c r="D38" s="23"/>
      <c r="E38" s="23"/>
      <c r="F38" s="23"/>
      <c r="G38" s="23"/>
      <c r="H38" s="23"/>
      <c r="I38" s="23"/>
      <c r="J38" s="26" t="n">
        <f aca="false">4*1.1</f>
        <v>4.4</v>
      </c>
      <c r="K38" s="27" t="n">
        <v>135</v>
      </c>
      <c r="L38" s="27"/>
      <c r="M38" s="28" t="n">
        <f aca="false">J38*K38</f>
        <v>594</v>
      </c>
      <c r="N38" s="28"/>
    </row>
    <row r="39" customFormat="false" ht="15" hidden="false" customHeight="false" outlineLevel="0" collapsed="false">
      <c r="B39" s="23" t="s">
        <v>31</v>
      </c>
      <c r="C39" s="23"/>
      <c r="D39" s="23"/>
      <c r="E39" s="23"/>
      <c r="F39" s="23"/>
      <c r="G39" s="23"/>
      <c r="H39" s="23"/>
      <c r="I39" s="23"/>
      <c r="J39" s="26" t="n">
        <f aca="false">2.5*1.1</f>
        <v>2.75</v>
      </c>
      <c r="K39" s="27" t="n">
        <v>135</v>
      </c>
      <c r="L39" s="27"/>
      <c r="M39" s="28" t="n">
        <f aca="false">J39*K39</f>
        <v>371.25</v>
      </c>
      <c r="N39" s="28"/>
    </row>
    <row r="40" customFormat="false" ht="15" hidden="false" customHeight="false" outlineLevel="0" collapsed="false">
      <c r="B40" s="23" t="s">
        <v>32</v>
      </c>
      <c r="C40" s="23"/>
      <c r="D40" s="23"/>
      <c r="E40" s="23"/>
      <c r="F40" s="23"/>
      <c r="G40" s="23"/>
      <c r="H40" s="23"/>
      <c r="I40" s="23"/>
      <c r="J40" s="26" t="n">
        <f aca="false">10.5*1.1</f>
        <v>11.55</v>
      </c>
      <c r="K40" s="27" t="n">
        <v>135</v>
      </c>
      <c r="L40" s="27"/>
      <c r="M40" s="28" t="n">
        <f aca="false">J40*K40</f>
        <v>1559.25</v>
      </c>
      <c r="N40" s="28"/>
    </row>
    <row r="41" customFormat="false" ht="15" hidden="false" customHeight="false" outlineLevel="0" collapsed="false">
      <c r="B41" s="23" t="s">
        <v>33</v>
      </c>
      <c r="C41" s="23"/>
      <c r="D41" s="23"/>
      <c r="E41" s="23"/>
      <c r="F41" s="23"/>
      <c r="G41" s="23"/>
      <c r="H41" s="23"/>
      <c r="I41" s="23"/>
      <c r="J41" s="26" t="n">
        <f aca="false">12.5*1.1</f>
        <v>13.75</v>
      </c>
      <c r="K41" s="27" t="n">
        <v>135</v>
      </c>
      <c r="L41" s="27"/>
      <c r="M41" s="28" t="n">
        <f aca="false">J41*K41</f>
        <v>1856.25</v>
      </c>
      <c r="N41" s="28"/>
    </row>
    <row r="42" customFormat="false" ht="15" hidden="false" customHeight="false" outlineLevel="0" collapsed="false">
      <c r="B42" s="23" t="s">
        <v>34</v>
      </c>
      <c r="C42" s="23"/>
      <c r="D42" s="23"/>
      <c r="E42" s="23"/>
      <c r="F42" s="23"/>
      <c r="G42" s="23"/>
      <c r="H42" s="23"/>
      <c r="I42" s="23"/>
      <c r="J42" s="26" t="n">
        <f aca="false">3.5*1.1</f>
        <v>3.85</v>
      </c>
      <c r="K42" s="27" t="n">
        <v>135</v>
      </c>
      <c r="L42" s="27"/>
      <c r="M42" s="28" t="n">
        <f aca="false">J42*K42</f>
        <v>519.75</v>
      </c>
      <c r="N42" s="28"/>
    </row>
    <row r="43" customFormat="false" ht="15" hidden="false" customHeight="false" outlineLevel="0" collapsed="false">
      <c r="B43" s="23" t="s">
        <v>35</v>
      </c>
      <c r="C43" s="23"/>
      <c r="D43" s="23"/>
      <c r="E43" s="23"/>
      <c r="F43" s="23"/>
      <c r="G43" s="23"/>
      <c r="H43" s="23"/>
      <c r="I43" s="23"/>
      <c r="J43" s="26" t="n">
        <f aca="false">3.25*1.1</f>
        <v>3.575</v>
      </c>
      <c r="K43" s="27" t="n">
        <v>135</v>
      </c>
      <c r="L43" s="27"/>
      <c r="M43" s="28" t="n">
        <f aca="false">J43*K43</f>
        <v>482.625</v>
      </c>
      <c r="N43" s="28"/>
    </row>
    <row r="44" customFormat="false" ht="15" hidden="false" customHeight="false" outlineLevel="0" collapsed="false">
      <c r="B44" s="23" t="s">
        <v>36</v>
      </c>
      <c r="C44" s="23"/>
      <c r="D44" s="23"/>
      <c r="E44" s="23"/>
      <c r="F44" s="23"/>
      <c r="G44" s="23"/>
      <c r="H44" s="23"/>
      <c r="I44" s="23"/>
      <c r="J44" s="26" t="n">
        <f aca="false">16.25*1.1</f>
        <v>17.875</v>
      </c>
      <c r="K44" s="27" t="n">
        <v>135</v>
      </c>
      <c r="L44" s="27"/>
      <c r="M44" s="28" t="n">
        <f aca="false">J44*K44</f>
        <v>2413.125</v>
      </c>
      <c r="N44" s="28"/>
    </row>
    <row r="45" customFormat="false" ht="15" hidden="false" customHeight="false" outlineLevel="0" collapsed="false">
      <c r="B45" s="23" t="s">
        <v>37</v>
      </c>
      <c r="C45" s="23"/>
      <c r="D45" s="23"/>
      <c r="E45" s="23"/>
      <c r="F45" s="23"/>
      <c r="G45" s="23"/>
      <c r="H45" s="23"/>
      <c r="I45" s="23"/>
      <c r="J45" s="26" t="n">
        <f aca="false">32*1.1</f>
        <v>35.2</v>
      </c>
      <c r="K45" s="27" t="n">
        <v>135</v>
      </c>
      <c r="L45" s="27"/>
      <c r="M45" s="28" t="n">
        <f aca="false">J45*K45</f>
        <v>4752</v>
      </c>
      <c r="N45" s="28"/>
    </row>
    <row r="46" customFormat="false" ht="15" hidden="false" customHeight="false" outlineLevel="0" collapsed="false">
      <c r="B46" s="23" t="s">
        <v>38</v>
      </c>
      <c r="C46" s="23"/>
      <c r="D46" s="23"/>
      <c r="E46" s="23"/>
      <c r="F46" s="23"/>
      <c r="G46" s="23"/>
      <c r="H46" s="23"/>
      <c r="I46" s="23"/>
      <c r="J46" s="26" t="n">
        <f aca="false">2.25*1.1</f>
        <v>2.475</v>
      </c>
      <c r="K46" s="27" t="n">
        <v>135</v>
      </c>
      <c r="L46" s="27"/>
      <c r="M46" s="28" t="n">
        <f aca="false">J46*K46</f>
        <v>334.125</v>
      </c>
      <c r="N46" s="28"/>
    </row>
    <row r="47" customFormat="false" ht="15" hidden="false" customHeight="false" outlineLevel="0" collapsed="false">
      <c r="B47" s="23" t="s">
        <v>39</v>
      </c>
      <c r="C47" s="23"/>
      <c r="D47" s="23"/>
      <c r="E47" s="23"/>
      <c r="F47" s="23"/>
      <c r="G47" s="23"/>
      <c r="H47" s="23"/>
      <c r="I47" s="23"/>
      <c r="J47" s="26" t="n">
        <f aca="false">2.25*1.1</f>
        <v>2.475</v>
      </c>
      <c r="K47" s="27" t="n">
        <v>135</v>
      </c>
      <c r="L47" s="27"/>
      <c r="M47" s="28" t="n">
        <f aca="false">J47*K47</f>
        <v>334.125</v>
      </c>
      <c r="N47" s="28"/>
    </row>
    <row r="48" customFormat="false" ht="15" hidden="false" customHeight="false" outlineLevel="0" collapsed="false">
      <c r="B48" s="23" t="s">
        <v>40</v>
      </c>
      <c r="C48" s="23"/>
      <c r="D48" s="23"/>
      <c r="E48" s="23"/>
      <c r="F48" s="23"/>
      <c r="G48" s="23"/>
      <c r="H48" s="23"/>
      <c r="I48" s="23"/>
      <c r="J48" s="26" t="n">
        <f aca="false">4.5*1.1</f>
        <v>4.95</v>
      </c>
      <c r="K48" s="27" t="n">
        <v>135</v>
      </c>
      <c r="L48" s="27"/>
      <c r="M48" s="28" t="n">
        <f aca="false">J48*K48</f>
        <v>668.25</v>
      </c>
      <c r="N48" s="28"/>
    </row>
    <row r="49" customFormat="false" ht="15" hidden="false" customHeight="false" outlineLevel="0" collapsed="false">
      <c r="B49" s="23" t="s">
        <v>41</v>
      </c>
      <c r="C49" s="23"/>
      <c r="D49" s="23"/>
      <c r="E49" s="23"/>
      <c r="F49" s="23"/>
      <c r="G49" s="23"/>
      <c r="H49" s="23"/>
      <c r="I49" s="23"/>
      <c r="J49" s="26" t="n">
        <f aca="false">3.5*1.1</f>
        <v>3.85</v>
      </c>
      <c r="K49" s="27" t="n">
        <v>135</v>
      </c>
      <c r="L49" s="27"/>
      <c r="M49" s="28" t="n">
        <f aca="false">J49*K49</f>
        <v>519.75</v>
      </c>
      <c r="N49" s="28"/>
    </row>
    <row r="50" customFormat="false" ht="15" hidden="false" customHeight="false" outlineLevel="0" collapsed="false">
      <c r="B50" s="23" t="s">
        <v>42</v>
      </c>
      <c r="C50" s="23"/>
      <c r="D50" s="23"/>
      <c r="E50" s="23"/>
      <c r="F50" s="23"/>
      <c r="G50" s="23"/>
      <c r="H50" s="23"/>
      <c r="I50" s="23"/>
      <c r="J50" s="26" t="n">
        <f aca="false">1.75*1.1</f>
        <v>1.925</v>
      </c>
      <c r="K50" s="27" t="n">
        <v>135</v>
      </c>
      <c r="L50" s="27"/>
      <c r="M50" s="28" t="n">
        <f aca="false">J50*K50</f>
        <v>259.875</v>
      </c>
      <c r="N50" s="28"/>
    </row>
    <row r="51" customFormat="false" ht="15" hidden="false" customHeight="false" outlineLevel="0" collapsed="false">
      <c r="B51" s="23" t="s">
        <v>43</v>
      </c>
      <c r="C51" s="23"/>
      <c r="D51" s="23"/>
      <c r="E51" s="23"/>
      <c r="F51" s="23"/>
      <c r="G51" s="23"/>
      <c r="H51" s="23"/>
      <c r="I51" s="23"/>
      <c r="J51" s="26" t="n">
        <f aca="false">0.75*1.1</f>
        <v>0.825</v>
      </c>
      <c r="K51" s="27" t="n">
        <v>135</v>
      </c>
      <c r="L51" s="27"/>
      <c r="M51" s="28" t="n">
        <f aca="false">J51*K51</f>
        <v>111.375</v>
      </c>
      <c r="N51" s="28"/>
    </row>
    <row r="52" customFormat="false" ht="15" hidden="false" customHeight="false" outlineLevel="0" collapsed="false">
      <c r="B52" s="23"/>
      <c r="C52" s="23"/>
      <c r="D52" s="23"/>
      <c r="E52" s="23"/>
      <c r="F52" s="23"/>
      <c r="G52" s="23"/>
      <c r="H52" s="23"/>
      <c r="I52" s="23"/>
      <c r="J52" s="26"/>
      <c r="K52" s="27"/>
      <c r="L52" s="27"/>
      <c r="M52" s="28"/>
      <c r="N52" s="28"/>
    </row>
    <row r="53" customFormat="false" ht="15" hidden="false" customHeight="false" outlineLevel="0" collapsed="false">
      <c r="B53" s="23"/>
      <c r="C53" s="23"/>
      <c r="D53" s="23"/>
      <c r="E53" s="23"/>
      <c r="F53" s="23"/>
      <c r="G53" s="23"/>
      <c r="H53" s="23"/>
      <c r="I53" s="23"/>
      <c r="J53" s="26"/>
      <c r="K53" s="27"/>
      <c r="L53" s="27"/>
      <c r="M53" s="28"/>
      <c r="N53" s="28"/>
    </row>
    <row r="54" customFormat="false" ht="15" hidden="false" customHeight="false" outlineLevel="0" collapsed="false">
      <c r="B54" s="23"/>
      <c r="C54" s="23"/>
      <c r="D54" s="23"/>
      <c r="E54" s="23"/>
      <c r="F54" s="23"/>
      <c r="G54" s="23"/>
      <c r="H54" s="23"/>
      <c r="I54" s="23"/>
      <c r="J54" s="26"/>
      <c r="K54" s="27"/>
      <c r="L54" s="27"/>
      <c r="M54" s="28"/>
      <c r="N54" s="28"/>
    </row>
    <row r="55" customFormat="false" ht="15" hidden="false" customHeight="false" outlineLevel="0" collapsed="false">
      <c r="B55" s="23"/>
      <c r="C55" s="23"/>
      <c r="D55" s="23"/>
      <c r="E55" s="23"/>
      <c r="F55" s="23"/>
      <c r="G55" s="23"/>
      <c r="H55" s="23"/>
      <c r="I55" s="23"/>
      <c r="J55" s="26"/>
      <c r="K55" s="27"/>
      <c r="L55" s="27"/>
      <c r="M55" s="28"/>
      <c r="N55" s="28"/>
    </row>
    <row r="56" customFormat="false" ht="15" hidden="false" customHeight="false" outlineLevel="0" collapsed="false">
      <c r="B56" s="23"/>
      <c r="C56" s="23"/>
      <c r="D56" s="23"/>
      <c r="E56" s="23"/>
      <c r="F56" s="23"/>
      <c r="G56" s="23"/>
      <c r="H56" s="23"/>
      <c r="I56" s="23"/>
      <c r="J56" s="26"/>
      <c r="K56" s="27"/>
      <c r="L56" s="27"/>
      <c r="M56" s="28"/>
      <c r="N56" s="28"/>
    </row>
    <row r="57" customFormat="false" ht="15" hidden="false" customHeight="false" outlineLevel="0" collapsed="false">
      <c r="B57" s="23"/>
      <c r="C57" s="23"/>
      <c r="D57" s="23"/>
      <c r="E57" s="23"/>
      <c r="F57" s="23"/>
      <c r="G57" s="23"/>
      <c r="H57" s="23"/>
      <c r="I57" s="23"/>
      <c r="J57" s="26"/>
      <c r="K57" s="27"/>
      <c r="L57" s="27"/>
      <c r="M57" s="28"/>
      <c r="N57" s="28"/>
    </row>
    <row r="58" customFormat="false" ht="15" hidden="false" customHeight="false" outlineLevel="0" collapsed="false">
      <c r="B58" s="23"/>
      <c r="C58" s="23"/>
      <c r="D58" s="23"/>
      <c r="E58" s="23"/>
      <c r="F58" s="23"/>
      <c r="G58" s="23"/>
      <c r="H58" s="23"/>
      <c r="I58" s="23"/>
      <c r="J58" s="26"/>
      <c r="K58" s="27"/>
      <c r="L58" s="27"/>
      <c r="M58" s="28"/>
      <c r="N58" s="28"/>
    </row>
    <row r="59" customFormat="false" ht="15" hidden="false" customHeight="false" outlineLevel="0" collapsed="false">
      <c r="B59" s="23"/>
      <c r="C59" s="23"/>
      <c r="D59" s="23"/>
      <c r="E59" s="23"/>
      <c r="F59" s="23"/>
      <c r="G59" s="23"/>
      <c r="H59" s="23"/>
      <c r="I59" s="23"/>
      <c r="J59" s="26"/>
      <c r="K59" s="27"/>
      <c r="L59" s="27"/>
      <c r="M59" s="28"/>
      <c r="N59" s="28"/>
    </row>
    <row r="60" customFormat="false" ht="12.75" hidden="false" customHeight="false" outlineLevel="0" collapsed="false">
      <c r="B60" s="7"/>
      <c r="N60" s="8"/>
    </row>
    <row r="61" customFormat="false" ht="12.75" hidden="false" customHeight="false" outlineLevel="0" collapsed="false">
      <c r="B61" s="7"/>
      <c r="N61" s="8"/>
    </row>
    <row r="62" customFormat="false" ht="15" hidden="false" customHeight="false" outlineLevel="0" collapsed="false">
      <c r="B62" s="23" t="s">
        <v>44</v>
      </c>
      <c r="C62" s="23"/>
      <c r="D62" s="23"/>
      <c r="E62" s="23"/>
      <c r="F62" s="23"/>
      <c r="G62" s="23"/>
      <c r="H62" s="23"/>
      <c r="I62" s="23"/>
      <c r="J62" s="29" t="s">
        <v>45</v>
      </c>
      <c r="K62" s="29"/>
      <c r="L62" s="29"/>
      <c r="M62" s="28" t="n">
        <f aca="false">SUM(M24:N61)</f>
        <v>23091.75</v>
      </c>
      <c r="N62" s="28"/>
    </row>
  </sheetData>
  <mergeCells count="130">
    <mergeCell ref="B9:C9"/>
    <mergeCell ref="K9:N9"/>
    <mergeCell ref="B10:F10"/>
    <mergeCell ref="K10:L10"/>
    <mergeCell ref="M10:N10"/>
    <mergeCell ref="B11:F11"/>
    <mergeCell ref="K11:L12"/>
    <mergeCell ref="M11:N12"/>
    <mergeCell ref="B12:F12"/>
    <mergeCell ref="B13:F13"/>
    <mergeCell ref="B14:F14"/>
    <mergeCell ref="B15:F15"/>
    <mergeCell ref="B18:C18"/>
    <mergeCell ref="E18:F18"/>
    <mergeCell ref="B19:C19"/>
    <mergeCell ref="E19:N19"/>
    <mergeCell ref="B23:C23"/>
    <mergeCell ref="K23:L23"/>
    <mergeCell ref="M23:N23"/>
    <mergeCell ref="B24:I24"/>
    <mergeCell ref="K24:L24"/>
    <mergeCell ref="M24:N24"/>
    <mergeCell ref="B25:I25"/>
    <mergeCell ref="K25:L25"/>
    <mergeCell ref="M25:N25"/>
    <mergeCell ref="B26:I26"/>
    <mergeCell ref="K26:L26"/>
    <mergeCell ref="M26:N26"/>
    <mergeCell ref="B27:I27"/>
    <mergeCell ref="K27:L27"/>
    <mergeCell ref="M27:N27"/>
    <mergeCell ref="B28:I28"/>
    <mergeCell ref="K28:L28"/>
    <mergeCell ref="M28:N28"/>
    <mergeCell ref="B29:I29"/>
    <mergeCell ref="K29:L29"/>
    <mergeCell ref="M29:N29"/>
    <mergeCell ref="B30:I30"/>
    <mergeCell ref="K30:L30"/>
    <mergeCell ref="M30:N30"/>
    <mergeCell ref="B31:I31"/>
    <mergeCell ref="K31:L31"/>
    <mergeCell ref="M31:N31"/>
    <mergeCell ref="B32:I32"/>
    <mergeCell ref="K32:L32"/>
    <mergeCell ref="M32:N32"/>
    <mergeCell ref="B33:I33"/>
    <mergeCell ref="K33:L33"/>
    <mergeCell ref="M33:N33"/>
    <mergeCell ref="B34:I34"/>
    <mergeCell ref="K34:L34"/>
    <mergeCell ref="M34:N34"/>
    <mergeCell ref="B35:I35"/>
    <mergeCell ref="K35:L35"/>
    <mergeCell ref="M35:N35"/>
    <mergeCell ref="B36:I36"/>
    <mergeCell ref="K36:L36"/>
    <mergeCell ref="M36:N36"/>
    <mergeCell ref="B37:I37"/>
    <mergeCell ref="K37:L37"/>
    <mergeCell ref="M37:N37"/>
    <mergeCell ref="B38:I38"/>
    <mergeCell ref="K38:L38"/>
    <mergeCell ref="M38:N38"/>
    <mergeCell ref="B39:I39"/>
    <mergeCell ref="K39:L39"/>
    <mergeCell ref="M39:N39"/>
    <mergeCell ref="B40:I40"/>
    <mergeCell ref="K40:L40"/>
    <mergeCell ref="M40:N40"/>
    <mergeCell ref="B41:I41"/>
    <mergeCell ref="K41:L41"/>
    <mergeCell ref="M41:N41"/>
    <mergeCell ref="B42:I42"/>
    <mergeCell ref="K42:L42"/>
    <mergeCell ref="M42:N42"/>
    <mergeCell ref="B43:I43"/>
    <mergeCell ref="K43:L43"/>
    <mergeCell ref="M43:N43"/>
    <mergeCell ref="B44:I44"/>
    <mergeCell ref="K44:L44"/>
    <mergeCell ref="M44:N44"/>
    <mergeCell ref="B45:I45"/>
    <mergeCell ref="K45:L45"/>
    <mergeCell ref="M45:N45"/>
    <mergeCell ref="B46:I46"/>
    <mergeCell ref="K46:L46"/>
    <mergeCell ref="M46:N46"/>
    <mergeCell ref="B47:I47"/>
    <mergeCell ref="K47:L47"/>
    <mergeCell ref="M47:N47"/>
    <mergeCell ref="B48:I48"/>
    <mergeCell ref="K48:L48"/>
    <mergeCell ref="M48:N48"/>
    <mergeCell ref="B49:I49"/>
    <mergeCell ref="K49:L49"/>
    <mergeCell ref="M49:N49"/>
    <mergeCell ref="B50:I50"/>
    <mergeCell ref="K50:L50"/>
    <mergeCell ref="M50:N50"/>
    <mergeCell ref="B51:I51"/>
    <mergeCell ref="K51:L51"/>
    <mergeCell ref="M51:N51"/>
    <mergeCell ref="B52:I52"/>
    <mergeCell ref="K52:L52"/>
    <mergeCell ref="M52:N52"/>
    <mergeCell ref="B53:I53"/>
    <mergeCell ref="K53:L53"/>
    <mergeCell ref="M53:N53"/>
    <mergeCell ref="B54:I54"/>
    <mergeCell ref="K54:L54"/>
    <mergeCell ref="M54:N54"/>
    <mergeCell ref="B55:I55"/>
    <mergeCell ref="K55:L55"/>
    <mergeCell ref="M55:N55"/>
    <mergeCell ref="B56:I56"/>
    <mergeCell ref="K56:L56"/>
    <mergeCell ref="M56:N56"/>
    <mergeCell ref="B57:I57"/>
    <mergeCell ref="K57:L57"/>
    <mergeCell ref="M57:N57"/>
    <mergeCell ref="B58:I58"/>
    <mergeCell ref="K58:L58"/>
    <mergeCell ref="M58:N58"/>
    <mergeCell ref="B59:I59"/>
    <mergeCell ref="K59:L59"/>
    <mergeCell ref="M59:N59"/>
    <mergeCell ref="B62:I62"/>
    <mergeCell ref="J62:L62"/>
    <mergeCell ref="M62:N62"/>
  </mergeCells>
  <printOptions headings="false" gridLines="false" gridLinesSet="true" horizontalCentered="false" verticalCentered="false"/>
  <pageMargins left="0.45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N1048576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K13" activeCellId="0" sqref="K13"/>
    </sheetView>
  </sheetViews>
  <sheetFormatPr defaultColWidth="8.6796875" defaultRowHeight="12.75" customHeight="true" zeroHeight="false" outlineLevelRow="0" outlineLevelCol="0"/>
  <cols>
    <col collapsed="false" customWidth="true" hidden="false" outlineLevel="0" max="1" min="1" style="1" width="2.42"/>
    <col collapsed="false" customWidth="true" hidden="false" outlineLevel="0" max="10" min="10" style="2" width="9.14"/>
  </cols>
  <sheetData>
    <row r="1" customFormat="false" ht="12.75" hidden="false" customHeight="false" outlineLevel="0" collapsed="false">
      <c r="B1" s="3"/>
      <c r="C1" s="4"/>
      <c r="D1" s="4"/>
      <c r="E1" s="4"/>
      <c r="F1" s="4"/>
      <c r="G1" s="4"/>
      <c r="H1" s="4"/>
      <c r="I1" s="4"/>
      <c r="J1" s="5"/>
      <c r="K1" s="4"/>
      <c r="L1" s="4"/>
      <c r="M1" s="4"/>
      <c r="N1" s="6"/>
    </row>
    <row r="2" customFormat="false" ht="12.75" hidden="false" customHeight="false" outlineLevel="0" collapsed="false">
      <c r="B2" s="7"/>
      <c r="N2" s="8"/>
    </row>
    <row r="3" customFormat="false" ht="12.75" hidden="false" customHeight="false" outlineLevel="0" collapsed="false">
      <c r="B3" s="7"/>
      <c r="N3" s="8"/>
    </row>
    <row r="4" customFormat="false" ht="12.75" hidden="false" customHeight="false" outlineLevel="0" collapsed="false">
      <c r="B4" s="7"/>
      <c r="N4" s="8"/>
    </row>
    <row r="5" customFormat="false" ht="12.75" hidden="false" customHeight="false" outlineLevel="0" collapsed="false">
      <c r="B5" s="7"/>
      <c r="N5" s="8"/>
    </row>
    <row r="6" customFormat="false" ht="12.75" hidden="false" customHeight="false" outlineLevel="0" collapsed="false">
      <c r="B6" s="7"/>
      <c r="N6" s="8"/>
    </row>
    <row r="7" customFormat="false" ht="12.75" hidden="false" customHeight="false" outlineLevel="0" collapsed="false">
      <c r="B7" s="7"/>
      <c r="N7" s="8"/>
    </row>
    <row r="8" customFormat="false" ht="12.75" hidden="false" customHeight="false" outlineLevel="0" collapsed="false">
      <c r="B8" s="7"/>
      <c r="N8" s="8"/>
    </row>
    <row r="9" customFormat="false" ht="15" hidden="false" customHeight="false" outlineLevel="0" collapsed="false">
      <c r="B9" s="9" t="s">
        <v>0</v>
      </c>
      <c r="C9" s="9"/>
      <c r="K9" s="10" t="s">
        <v>1</v>
      </c>
      <c r="L9" s="10"/>
      <c r="M9" s="10"/>
      <c r="N9" s="10"/>
    </row>
    <row r="10" customFormat="false" ht="15" hidden="false" customHeight="false" outlineLevel="0" collapsed="false">
      <c r="B10" s="11" t="s">
        <v>2</v>
      </c>
      <c r="C10" s="11"/>
      <c r="D10" s="11"/>
      <c r="E10" s="11"/>
      <c r="F10" s="11"/>
      <c r="K10" s="12" t="s">
        <v>3</v>
      </c>
      <c r="L10" s="12"/>
      <c r="M10" s="12" t="s">
        <v>4</v>
      </c>
      <c r="N10" s="12"/>
    </row>
    <row r="11" customFormat="false" ht="15" hidden="false" customHeight="false" outlineLevel="0" collapsed="false">
      <c r="B11" s="11" t="s">
        <v>5</v>
      </c>
      <c r="C11" s="11"/>
      <c r="D11" s="11"/>
      <c r="E11" s="11"/>
      <c r="F11" s="11"/>
      <c r="K11" s="13" t="n">
        <v>45880</v>
      </c>
      <c r="L11" s="13"/>
      <c r="M11" s="14" t="s">
        <v>46</v>
      </c>
      <c r="N11" s="14"/>
    </row>
    <row r="12" customFormat="false" ht="15" hidden="false" customHeight="false" outlineLevel="0" collapsed="false">
      <c r="B12" s="11" t="s">
        <v>7</v>
      </c>
      <c r="C12" s="11"/>
      <c r="D12" s="11"/>
      <c r="E12" s="11"/>
      <c r="F12" s="11"/>
      <c r="K12" s="13"/>
      <c r="L12" s="13"/>
      <c r="M12" s="14"/>
      <c r="N12" s="14"/>
    </row>
    <row r="13" customFormat="false" ht="15" hidden="false" customHeight="false" outlineLevel="0" collapsed="false">
      <c r="B13" s="11" t="s">
        <v>8</v>
      </c>
      <c r="C13" s="11"/>
      <c r="D13" s="11"/>
      <c r="E13" s="11"/>
      <c r="F13" s="11"/>
      <c r="N13" s="8"/>
    </row>
    <row r="14" customFormat="false" ht="12.75" hidden="false" customHeight="false" outlineLevel="0" collapsed="false">
      <c r="B14" s="15"/>
      <c r="C14" s="15"/>
      <c r="D14" s="15"/>
      <c r="E14" s="15"/>
      <c r="F14" s="15"/>
      <c r="N14" s="8"/>
    </row>
    <row r="15" customFormat="false" ht="15" hidden="false" customHeight="false" outlineLevel="0" collapsed="false">
      <c r="B15" s="12" t="s">
        <v>9</v>
      </c>
      <c r="C15" s="12"/>
      <c r="D15" s="12"/>
      <c r="E15" s="12"/>
      <c r="F15" s="12"/>
      <c r="N15" s="8"/>
    </row>
    <row r="16" customFormat="false" ht="12.75" hidden="false" customHeight="false" outlineLevel="0" collapsed="false">
      <c r="B16" s="7"/>
      <c r="N16" s="8"/>
    </row>
    <row r="17" customFormat="false" ht="12.75" hidden="false" customHeight="false" outlineLevel="0" collapsed="false">
      <c r="B17" s="7"/>
      <c r="N17" s="8"/>
    </row>
    <row r="18" customFormat="false" ht="15" hidden="false" customHeight="false" outlineLevel="0" collapsed="false">
      <c r="B18" s="9" t="s">
        <v>10</v>
      </c>
      <c r="C18" s="9"/>
      <c r="E18" s="16" t="s">
        <v>11</v>
      </c>
      <c r="F18" s="16"/>
      <c r="N18" s="8"/>
    </row>
    <row r="19" customFormat="false" ht="15" hidden="false" customHeight="false" outlineLevel="0" collapsed="false">
      <c r="B19" s="17" t="n">
        <v>2490</v>
      </c>
      <c r="C19" s="17"/>
      <c r="E19" s="18" t="s">
        <v>12</v>
      </c>
      <c r="F19" s="18"/>
      <c r="G19" s="18"/>
      <c r="H19" s="18"/>
      <c r="I19" s="18"/>
      <c r="J19" s="18"/>
      <c r="K19" s="18"/>
      <c r="L19" s="18"/>
      <c r="M19" s="18"/>
      <c r="N19" s="18"/>
    </row>
    <row r="20" customFormat="false" ht="12.75" hidden="false" customHeight="false" outlineLevel="0" collapsed="false">
      <c r="B20" s="7"/>
      <c r="N20" s="8"/>
    </row>
    <row r="21" customFormat="false" ht="12.75" hidden="false" customHeight="false" outlineLevel="0" collapsed="false">
      <c r="B21" s="7"/>
      <c r="N21" s="8"/>
    </row>
    <row r="22" customFormat="false" ht="12.75" hidden="false" customHeight="false" outlineLevel="0" collapsed="false">
      <c r="B22" s="7"/>
      <c r="N22" s="8"/>
    </row>
    <row r="23" customFormat="false" ht="15" hidden="false" customHeight="false" outlineLevel="0" collapsed="false">
      <c r="B23" s="19" t="s">
        <v>13</v>
      </c>
      <c r="C23" s="19"/>
      <c r="J23" s="20" t="s">
        <v>47</v>
      </c>
      <c r="K23" s="21" t="s">
        <v>15</v>
      </c>
      <c r="L23" s="21"/>
      <c r="M23" s="22" t="s">
        <v>16</v>
      </c>
      <c r="N23" s="22"/>
    </row>
    <row r="24" customFormat="false" ht="12.75" hidden="false" customHeight="true" outlineLevel="0" collapsed="false">
      <c r="B24" s="23" t="s">
        <v>17</v>
      </c>
      <c r="C24" s="23"/>
      <c r="D24" s="23"/>
      <c r="E24" s="23"/>
      <c r="F24" s="23"/>
      <c r="G24" s="23"/>
      <c r="H24" s="23"/>
      <c r="I24" s="23"/>
      <c r="J24" s="24"/>
      <c r="K24" s="25"/>
      <c r="L24" s="25"/>
      <c r="M24" s="25"/>
      <c r="N24" s="25"/>
    </row>
    <row r="25" customFormat="false" ht="15" hidden="false" customHeight="false" outlineLevel="0" collapsed="false">
      <c r="B25" s="23"/>
      <c r="C25" s="23"/>
      <c r="D25" s="23"/>
      <c r="E25" s="23"/>
      <c r="F25" s="23"/>
      <c r="G25" s="23"/>
      <c r="H25" s="23"/>
      <c r="I25" s="23"/>
      <c r="J25" s="26"/>
      <c r="K25" s="27"/>
      <c r="L25" s="27"/>
      <c r="M25" s="28"/>
      <c r="N25" s="28"/>
    </row>
    <row r="26" customFormat="false" ht="15" hidden="false" customHeight="false" outlineLevel="0" collapsed="false">
      <c r="B26" s="23" t="s">
        <v>48</v>
      </c>
      <c r="C26" s="23"/>
      <c r="D26" s="23"/>
      <c r="E26" s="23"/>
      <c r="F26" s="23"/>
      <c r="G26" s="23"/>
      <c r="H26" s="23"/>
      <c r="I26" s="23"/>
      <c r="J26" s="26" t="n">
        <f aca="false">14*0.25</f>
        <v>3.5</v>
      </c>
      <c r="K26" s="27" t="n">
        <v>135</v>
      </c>
      <c r="L26" s="27"/>
      <c r="M26" s="28" t="n">
        <f aca="false">J26*K26</f>
        <v>472.5</v>
      </c>
      <c r="N26" s="28"/>
    </row>
    <row r="27" customFormat="false" ht="15" hidden="false" customHeight="false" outlineLevel="0" collapsed="false">
      <c r="B27" s="23" t="s">
        <v>49</v>
      </c>
      <c r="C27" s="23"/>
      <c r="D27" s="23"/>
      <c r="E27" s="23"/>
      <c r="F27" s="23"/>
      <c r="G27" s="23"/>
      <c r="H27" s="23"/>
      <c r="I27" s="23"/>
      <c r="J27" s="26" t="n">
        <f aca="false">22*0.25</f>
        <v>5.5</v>
      </c>
      <c r="K27" s="27" t="n">
        <v>135</v>
      </c>
      <c r="L27" s="27"/>
      <c r="M27" s="28" t="n">
        <f aca="false">J27*K27</f>
        <v>742.5</v>
      </c>
      <c r="N27" s="28"/>
    </row>
    <row r="28" customFormat="false" ht="15" hidden="false" customHeight="false" outlineLevel="0" collapsed="false">
      <c r="B28" s="23" t="s">
        <v>50</v>
      </c>
      <c r="C28" s="23"/>
      <c r="D28" s="23"/>
      <c r="E28" s="23"/>
      <c r="F28" s="23"/>
      <c r="G28" s="23"/>
      <c r="H28" s="23"/>
      <c r="I28" s="23"/>
      <c r="J28" s="26" t="n">
        <f aca="false">(12*0.25)+2</f>
        <v>5</v>
      </c>
      <c r="K28" s="27" t="n">
        <v>135</v>
      </c>
      <c r="L28" s="27"/>
      <c r="M28" s="28" t="n">
        <f aca="false">J28*K28</f>
        <v>675</v>
      </c>
      <c r="N28" s="28"/>
    </row>
    <row r="29" customFormat="false" ht="15" hidden="false" customHeight="false" outlineLevel="0" collapsed="false">
      <c r="B29" s="23" t="s">
        <v>51</v>
      </c>
      <c r="C29" s="23"/>
      <c r="D29" s="23"/>
      <c r="E29" s="23"/>
      <c r="F29" s="23"/>
      <c r="G29" s="23"/>
      <c r="H29" s="23"/>
      <c r="I29" s="23"/>
      <c r="J29" s="26" t="n">
        <f aca="false">13*0.5</f>
        <v>6.5</v>
      </c>
      <c r="K29" s="27" t="n">
        <v>135</v>
      </c>
      <c r="L29" s="27"/>
      <c r="M29" s="28" t="n">
        <f aca="false">J29*K29</f>
        <v>877.5</v>
      </c>
      <c r="N29" s="28"/>
    </row>
    <row r="30" customFormat="false" ht="15" hidden="false" customHeight="false" outlineLevel="0" collapsed="false">
      <c r="B30" s="23" t="s">
        <v>52</v>
      </c>
      <c r="C30" s="23"/>
      <c r="D30" s="23"/>
      <c r="E30" s="23"/>
      <c r="F30" s="23"/>
      <c r="G30" s="23"/>
      <c r="H30" s="23"/>
      <c r="I30" s="23"/>
      <c r="J30" s="26" t="n">
        <f aca="false">10*0.5</f>
        <v>5</v>
      </c>
      <c r="K30" s="27" t="n">
        <v>135</v>
      </c>
      <c r="L30" s="27"/>
      <c r="M30" s="28" t="n">
        <f aca="false">J30*K30</f>
        <v>675</v>
      </c>
      <c r="N30" s="28"/>
    </row>
    <row r="31" customFormat="false" ht="15" hidden="false" customHeight="false" outlineLevel="0" collapsed="false">
      <c r="B31" s="23" t="s">
        <v>53</v>
      </c>
      <c r="C31" s="23"/>
      <c r="D31" s="23"/>
      <c r="E31" s="23"/>
      <c r="F31" s="23"/>
      <c r="G31" s="23"/>
      <c r="H31" s="23"/>
      <c r="I31" s="23"/>
      <c r="J31" s="26" t="n">
        <f aca="false">3*0.5</f>
        <v>1.5</v>
      </c>
      <c r="K31" s="27" t="n">
        <v>135</v>
      </c>
      <c r="L31" s="27"/>
      <c r="M31" s="28" t="n">
        <f aca="false">J31*K31</f>
        <v>202.5</v>
      </c>
      <c r="N31" s="28"/>
    </row>
    <row r="32" customFormat="false" ht="15" hidden="false" customHeight="false" outlineLevel="0" collapsed="false">
      <c r="B32" s="23" t="s">
        <v>54</v>
      </c>
      <c r="C32" s="23"/>
      <c r="D32" s="23"/>
      <c r="E32" s="23"/>
      <c r="F32" s="23"/>
      <c r="G32" s="23"/>
      <c r="H32" s="23"/>
      <c r="I32" s="23"/>
      <c r="J32" s="26" t="n">
        <f aca="false">5*0.5</f>
        <v>2.5</v>
      </c>
      <c r="K32" s="27" t="n">
        <v>135</v>
      </c>
      <c r="L32" s="27"/>
      <c r="M32" s="28" t="n">
        <f aca="false">J32*K32</f>
        <v>337.5</v>
      </c>
      <c r="N32" s="28"/>
    </row>
    <row r="33" customFormat="false" ht="15" hidden="false" customHeight="false" outlineLevel="0" collapsed="false">
      <c r="B33" s="23"/>
      <c r="C33" s="23"/>
      <c r="D33" s="23"/>
      <c r="E33" s="23"/>
      <c r="F33" s="23"/>
      <c r="G33" s="23"/>
      <c r="H33" s="23"/>
      <c r="I33" s="23"/>
      <c r="J33" s="26"/>
      <c r="K33" s="27"/>
      <c r="L33" s="27"/>
      <c r="M33" s="28" t="n">
        <f aca="false">J33*K33</f>
        <v>0</v>
      </c>
      <c r="N33" s="28"/>
    </row>
    <row r="34" customFormat="false" ht="15" hidden="false" customHeight="false" outlineLevel="0" collapsed="false">
      <c r="B34" s="23" t="s">
        <v>55</v>
      </c>
      <c r="C34" s="23"/>
      <c r="D34" s="23"/>
      <c r="E34" s="23"/>
      <c r="F34" s="23"/>
      <c r="G34" s="23"/>
      <c r="H34" s="23"/>
      <c r="I34" s="23"/>
      <c r="J34" s="26" t="n">
        <f aca="false">6*0.5</f>
        <v>3</v>
      </c>
      <c r="K34" s="27" t="n">
        <v>135</v>
      </c>
      <c r="L34" s="27"/>
      <c r="M34" s="28" t="n">
        <f aca="false">J34*K34</f>
        <v>405</v>
      </c>
      <c r="N34" s="28"/>
    </row>
    <row r="35" customFormat="false" ht="15" hidden="false" customHeight="false" outlineLevel="0" collapsed="false">
      <c r="B35" s="23" t="s">
        <v>56</v>
      </c>
      <c r="C35" s="23"/>
      <c r="D35" s="23"/>
      <c r="E35" s="23"/>
      <c r="F35" s="23"/>
      <c r="G35" s="23"/>
      <c r="H35" s="23"/>
      <c r="I35" s="23"/>
      <c r="J35" s="26" t="n">
        <f aca="false">17*0.5</f>
        <v>8.5</v>
      </c>
      <c r="K35" s="27" t="n">
        <v>135</v>
      </c>
      <c r="L35" s="27"/>
      <c r="M35" s="28" t="n">
        <f aca="false">J35*K35</f>
        <v>1147.5</v>
      </c>
      <c r="N35" s="28"/>
    </row>
    <row r="36" customFormat="false" ht="15" hidden="false" customHeight="false" outlineLevel="0" collapsed="false">
      <c r="B36" s="23" t="s">
        <v>57</v>
      </c>
      <c r="C36" s="23"/>
      <c r="D36" s="23"/>
      <c r="E36" s="23"/>
      <c r="F36" s="23"/>
      <c r="G36" s="23"/>
      <c r="H36" s="23"/>
      <c r="I36" s="23"/>
      <c r="J36" s="26" t="n">
        <f aca="false">5*0.5</f>
        <v>2.5</v>
      </c>
      <c r="K36" s="27" t="n">
        <v>135</v>
      </c>
      <c r="L36" s="27"/>
      <c r="M36" s="28" t="n">
        <f aca="false">J36*K36</f>
        <v>337.5</v>
      </c>
      <c r="N36" s="28"/>
    </row>
    <row r="37" customFormat="false" ht="15" hidden="false" customHeight="false" outlineLevel="0" collapsed="false">
      <c r="B37" s="23" t="s">
        <v>58</v>
      </c>
      <c r="C37" s="23"/>
      <c r="D37" s="23"/>
      <c r="E37" s="23"/>
      <c r="F37" s="23"/>
      <c r="G37" s="23"/>
      <c r="H37" s="23"/>
      <c r="I37" s="23"/>
      <c r="J37" s="26" t="n">
        <f aca="false">4*0.5</f>
        <v>2</v>
      </c>
      <c r="K37" s="27" t="n">
        <v>135</v>
      </c>
      <c r="L37" s="27"/>
      <c r="M37" s="28" t="n">
        <f aca="false">J37*K37</f>
        <v>270</v>
      </c>
      <c r="N37" s="28"/>
    </row>
    <row r="38" customFormat="false" ht="15" hidden="false" customHeight="false" outlineLevel="0" collapsed="false">
      <c r="B38" s="23" t="s">
        <v>59</v>
      </c>
      <c r="C38" s="23"/>
      <c r="D38" s="23"/>
      <c r="E38" s="23"/>
      <c r="F38" s="23"/>
      <c r="G38" s="23"/>
      <c r="H38" s="23"/>
      <c r="I38" s="23"/>
      <c r="J38" s="26" t="n">
        <f aca="false">8*0.5</f>
        <v>4</v>
      </c>
      <c r="K38" s="27" t="n">
        <v>135</v>
      </c>
      <c r="L38" s="27"/>
      <c r="M38" s="28" t="n">
        <f aca="false">J38*K38</f>
        <v>540</v>
      </c>
      <c r="N38" s="28"/>
    </row>
    <row r="39" customFormat="false" ht="15" hidden="false" customHeight="false" outlineLevel="0" collapsed="false">
      <c r="B39" s="23" t="s">
        <v>60</v>
      </c>
      <c r="C39" s="23"/>
      <c r="D39" s="23"/>
      <c r="E39" s="23"/>
      <c r="F39" s="23"/>
      <c r="G39" s="23"/>
      <c r="H39" s="23"/>
      <c r="I39" s="23"/>
      <c r="J39" s="26" t="n">
        <f aca="false">3*0.5</f>
        <v>1.5</v>
      </c>
      <c r="K39" s="27" t="n">
        <v>135</v>
      </c>
      <c r="L39" s="27"/>
      <c r="M39" s="28" t="n">
        <f aca="false">J39*K39</f>
        <v>202.5</v>
      </c>
      <c r="N39" s="28"/>
    </row>
    <row r="40" customFormat="false" ht="15" hidden="false" customHeight="false" outlineLevel="0" collapsed="false">
      <c r="B40" s="23" t="s">
        <v>61</v>
      </c>
      <c r="C40" s="23"/>
      <c r="D40" s="23"/>
      <c r="E40" s="23"/>
      <c r="F40" s="23"/>
      <c r="G40" s="23"/>
      <c r="H40" s="23"/>
      <c r="I40" s="23"/>
      <c r="J40" s="26" t="n">
        <f aca="false">(23*0.5)+4</f>
        <v>15.5</v>
      </c>
      <c r="K40" s="27" t="n">
        <v>135</v>
      </c>
      <c r="L40" s="27"/>
      <c r="M40" s="28" t="n">
        <f aca="false">J40*K40</f>
        <v>2092.5</v>
      </c>
      <c r="N40" s="28"/>
    </row>
    <row r="41" customFormat="false" ht="15" hidden="false" customHeight="false" outlineLevel="0" collapsed="false">
      <c r="B41" s="23"/>
      <c r="C41" s="23"/>
      <c r="D41" s="23"/>
      <c r="E41" s="23"/>
      <c r="F41" s="23"/>
      <c r="G41" s="23"/>
      <c r="H41" s="23"/>
      <c r="I41" s="23"/>
      <c r="J41" s="26"/>
      <c r="K41" s="27"/>
      <c r="L41" s="27"/>
      <c r="M41" s="28"/>
      <c r="N41" s="28"/>
    </row>
    <row r="42" customFormat="false" ht="15" hidden="false" customHeight="false" outlineLevel="0" collapsed="false">
      <c r="B42" s="23"/>
      <c r="C42" s="23"/>
      <c r="D42" s="23"/>
      <c r="E42" s="23"/>
      <c r="F42" s="23"/>
      <c r="G42" s="23"/>
      <c r="H42" s="23"/>
      <c r="I42" s="23"/>
      <c r="J42" s="26"/>
      <c r="K42" s="27"/>
      <c r="L42" s="27"/>
      <c r="M42" s="28"/>
      <c r="N42" s="28"/>
    </row>
    <row r="43" customFormat="false" ht="15" hidden="false" customHeight="false" outlineLevel="0" collapsed="false">
      <c r="B43" s="23"/>
      <c r="C43" s="23"/>
      <c r="D43" s="23"/>
      <c r="E43" s="23"/>
      <c r="F43" s="23"/>
      <c r="G43" s="23"/>
      <c r="H43" s="23"/>
      <c r="I43" s="23"/>
      <c r="J43" s="26"/>
      <c r="K43" s="27"/>
      <c r="L43" s="27"/>
      <c r="M43" s="28"/>
      <c r="N43" s="28"/>
    </row>
    <row r="44" customFormat="false" ht="15" hidden="false" customHeight="false" outlineLevel="0" collapsed="false">
      <c r="B44" s="23"/>
      <c r="C44" s="23"/>
      <c r="D44" s="23"/>
      <c r="E44" s="23"/>
      <c r="F44" s="23"/>
      <c r="G44" s="23"/>
      <c r="H44" s="23"/>
      <c r="I44" s="23"/>
      <c r="J44" s="26"/>
      <c r="K44" s="27"/>
      <c r="L44" s="27"/>
      <c r="M44" s="28"/>
      <c r="N44" s="28"/>
    </row>
    <row r="45" customFormat="false" ht="15" hidden="false" customHeight="false" outlineLevel="0" collapsed="false">
      <c r="B45" s="23"/>
      <c r="C45" s="23"/>
      <c r="D45" s="23"/>
      <c r="E45" s="23"/>
      <c r="F45" s="23"/>
      <c r="G45" s="23"/>
      <c r="H45" s="23"/>
      <c r="I45" s="23"/>
      <c r="J45" s="26"/>
      <c r="K45" s="27"/>
      <c r="L45" s="27"/>
      <c r="M45" s="28"/>
      <c r="N45" s="28"/>
    </row>
    <row r="46" customFormat="false" ht="12.75" hidden="false" customHeight="false" outlineLevel="0" collapsed="false">
      <c r="B46" s="7"/>
      <c r="N46" s="8"/>
    </row>
    <row r="47" customFormat="false" ht="12.75" hidden="false" customHeight="false" outlineLevel="0" collapsed="false">
      <c r="B47" s="7"/>
      <c r="N47" s="8"/>
    </row>
    <row r="48" customFormat="false" ht="15" hidden="false" customHeight="false" outlineLevel="0" collapsed="false">
      <c r="B48" s="23" t="s">
        <v>44</v>
      </c>
      <c r="C48" s="23"/>
      <c r="D48" s="23"/>
      <c r="E48" s="23"/>
      <c r="F48" s="23"/>
      <c r="G48" s="23"/>
      <c r="H48" s="23"/>
      <c r="I48" s="23"/>
      <c r="J48" s="29" t="s">
        <v>45</v>
      </c>
      <c r="K48" s="29"/>
      <c r="L48" s="29"/>
      <c r="M48" s="28" t="n">
        <f aca="false">SUM(M24:N47)</f>
        <v>8977.5</v>
      </c>
      <c r="N48" s="28"/>
    </row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88">
    <mergeCell ref="B9:C9"/>
    <mergeCell ref="K9:N9"/>
    <mergeCell ref="B10:F10"/>
    <mergeCell ref="K10:L10"/>
    <mergeCell ref="M10:N10"/>
    <mergeCell ref="B11:F11"/>
    <mergeCell ref="K11:L12"/>
    <mergeCell ref="M11:N12"/>
    <mergeCell ref="B12:F12"/>
    <mergeCell ref="B13:F13"/>
    <mergeCell ref="B14:F14"/>
    <mergeCell ref="B15:F15"/>
    <mergeCell ref="B18:C18"/>
    <mergeCell ref="E18:F18"/>
    <mergeCell ref="B19:C19"/>
    <mergeCell ref="E19:N19"/>
    <mergeCell ref="B23:C23"/>
    <mergeCell ref="K23:L23"/>
    <mergeCell ref="M23:N23"/>
    <mergeCell ref="B24:I24"/>
    <mergeCell ref="K24:L24"/>
    <mergeCell ref="M24:N24"/>
    <mergeCell ref="B25:I25"/>
    <mergeCell ref="K25:L25"/>
    <mergeCell ref="M25:N25"/>
    <mergeCell ref="B26:I26"/>
    <mergeCell ref="K26:L26"/>
    <mergeCell ref="M26:N26"/>
    <mergeCell ref="B27:I27"/>
    <mergeCell ref="K27:L27"/>
    <mergeCell ref="M27:N27"/>
    <mergeCell ref="B28:I28"/>
    <mergeCell ref="K28:L28"/>
    <mergeCell ref="M28:N28"/>
    <mergeCell ref="B29:I29"/>
    <mergeCell ref="K29:L29"/>
    <mergeCell ref="M29:N29"/>
    <mergeCell ref="B30:I30"/>
    <mergeCell ref="K30:L30"/>
    <mergeCell ref="M30:N30"/>
    <mergeCell ref="B31:I31"/>
    <mergeCell ref="K31:L31"/>
    <mergeCell ref="M31:N31"/>
    <mergeCell ref="B32:I32"/>
    <mergeCell ref="K32:L32"/>
    <mergeCell ref="M32:N32"/>
    <mergeCell ref="B33:I33"/>
    <mergeCell ref="K33:L33"/>
    <mergeCell ref="M33:N33"/>
    <mergeCell ref="B34:I34"/>
    <mergeCell ref="K34:L34"/>
    <mergeCell ref="M34:N34"/>
    <mergeCell ref="B35:I35"/>
    <mergeCell ref="K35:L35"/>
    <mergeCell ref="M35:N35"/>
    <mergeCell ref="B36:I36"/>
    <mergeCell ref="K36:L36"/>
    <mergeCell ref="M36:N36"/>
    <mergeCell ref="B37:I37"/>
    <mergeCell ref="K37:L37"/>
    <mergeCell ref="M37:N37"/>
    <mergeCell ref="B38:I38"/>
    <mergeCell ref="K38:L38"/>
    <mergeCell ref="M38:N38"/>
    <mergeCell ref="B39:I39"/>
    <mergeCell ref="K39:L39"/>
    <mergeCell ref="M39:N39"/>
    <mergeCell ref="B40:I40"/>
    <mergeCell ref="K40:L40"/>
    <mergeCell ref="M40:N40"/>
    <mergeCell ref="B41:I41"/>
    <mergeCell ref="K41:L41"/>
    <mergeCell ref="M41:N41"/>
    <mergeCell ref="B42:I42"/>
    <mergeCell ref="K42:L42"/>
    <mergeCell ref="M42:N42"/>
    <mergeCell ref="B43:I43"/>
    <mergeCell ref="K43:L43"/>
    <mergeCell ref="M43:N43"/>
    <mergeCell ref="B44:I44"/>
    <mergeCell ref="K44:L44"/>
    <mergeCell ref="M44:N44"/>
    <mergeCell ref="B45:I45"/>
    <mergeCell ref="K45:L45"/>
    <mergeCell ref="M45:N45"/>
    <mergeCell ref="B48:I48"/>
    <mergeCell ref="J48:L48"/>
    <mergeCell ref="M48:N48"/>
  </mergeCells>
  <printOptions headings="false" gridLines="false" gridLinesSet="true" horizontalCentered="false" verticalCentered="false"/>
  <pageMargins left="0.45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LibreOffice/25.2.5.2$Windows_X86_64 LibreOffice_project/03d19516eb2e1dd5d4ccd751a0d6f35f35e08022</Application>
  <AppVersion>15.0000</AppVers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2000-08-25T01:59:39Z</dcterms:created>
  <dc:creator>Microsoft Corporation</dc:creator>
  <dc:description/>
  <dc:language>en-US</dc:language>
  <cp:lastModifiedBy/>
  <cp:lastPrinted>2025-08-11T13:47:58Z</cp:lastPrinted>
  <dcterms:modified xsi:type="dcterms:W3CDTF">2025-08-11T13:47:18Z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