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3155" windowHeight="13080"/>
  </bookViews>
  <sheets>
    <sheet name="FP&amp;C Fee" sheetId="1" r:id="rId1"/>
  </sheets>
  <calcPr calcId="124519"/>
</workbook>
</file>

<file path=xl/calcChain.xml><?xml version="1.0" encoding="utf-8"?>
<calcChain xmlns="http://schemas.openxmlformats.org/spreadsheetml/2006/main">
  <c r="H28" i="1"/>
  <c r="H32" s="1"/>
  <c r="H24"/>
  <c r="H26"/>
  <c r="H30"/>
  <c r="H34" l="1"/>
  <c r="H36" s="1"/>
  <c r="H38" s="1"/>
  <c r="H40" s="1"/>
  <c r="H42" s="1"/>
  <c r="H44" l="1"/>
  <c r="H70"/>
</calcChain>
</file>

<file path=xl/sharedStrings.xml><?xml version="1.0" encoding="utf-8"?>
<sst xmlns="http://schemas.openxmlformats.org/spreadsheetml/2006/main" count="51" uniqueCount="51">
  <si>
    <t>State of Louisiana - Facility Planning and Control</t>
  </si>
  <si>
    <t>Project Name</t>
  </si>
  <si>
    <t>Date</t>
  </si>
  <si>
    <t>FEE CALCULATOR for Architectural Services</t>
  </si>
  <si>
    <t>The BCI ratio is</t>
  </si>
  <si>
    <t>The CPI ratio is</t>
  </si>
  <si>
    <t xml:space="preserve">log [1975 AFC] = </t>
  </si>
  <si>
    <t>The BCI for the reference year (1975) was</t>
  </si>
  <si>
    <t>The CPI for the reference year (1975) was</t>
  </si>
  <si>
    <t>The adjusted AFC for the reference year (1975) is</t>
  </si>
  <si>
    <t>The adjusted fee percentage for the reference year is</t>
  </si>
  <si>
    <t>The adjusted fee amount for the reference year is</t>
  </si>
  <si>
    <t>The adjusted base fee for the subject year is</t>
  </si>
  <si>
    <t xml:space="preserve">Fee as a percentage of the AFC = </t>
  </si>
  <si>
    <r>
      <t>TOTAL FEE</t>
    </r>
    <r>
      <rPr>
        <sz val="10"/>
        <rFont val="Arial"/>
      </rPr>
      <t xml:space="preserve"> (including Renovation factor, if any) = </t>
    </r>
  </si>
  <si>
    <r>
      <t xml:space="preserve">Enter the </t>
    </r>
    <r>
      <rPr>
        <b/>
        <sz val="10"/>
        <rFont val="Arial"/>
        <family val="2"/>
      </rPr>
      <t>Available Funds for Construction</t>
    </r>
  </si>
  <si>
    <t>BCI</t>
  </si>
  <si>
    <t>CPI</t>
  </si>
  <si>
    <r>
      <t xml:space="preserve">Enter the </t>
    </r>
    <r>
      <rPr>
        <b/>
        <sz val="10"/>
        <rFont val="Arial"/>
        <family val="2"/>
      </rPr>
      <t>subject year</t>
    </r>
    <r>
      <rPr>
        <sz val="10"/>
        <rFont val="Arial"/>
      </rPr>
      <t xml:space="preserve"> for cost index data (prior year)</t>
    </r>
  </si>
  <si>
    <t>The Building Cost Index for the subject year is</t>
  </si>
  <si>
    <t>The Consumer Price Index for the subject year 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</si>
  <si>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</si>
  <si>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</si>
  <si>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</si>
  <si>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</si>
  <si>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</si>
  <si>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</si>
  <si>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</si>
  <si>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</si>
  <si>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</si>
  <si>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</si>
  <si>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</si>
  <si>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</si>
  <si>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</si>
  <si>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</si>
  <si>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</si>
  <si>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</si>
  <si>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Calculator Based on Proposed State Fee Schedule</t>
  </si>
  <si>
    <r>
      <t xml:space="preserve">Enter the </t>
    </r>
    <r>
      <rPr>
        <b/>
        <sz val="10"/>
        <rFont val="Arial"/>
        <family val="2"/>
      </rPr>
      <t>Renovation Factor</t>
    </r>
    <r>
      <rPr>
        <sz val="10"/>
        <rFont val="Arial"/>
      </rPr>
      <t xml:space="preserve"> (if not applicable, enter '1')</t>
    </r>
  </si>
  <si>
    <t>Program Completion Phase</t>
  </si>
  <si>
    <t>Design Development</t>
  </si>
  <si>
    <t>Schematic Design</t>
  </si>
  <si>
    <t>Construction Documents Phase</t>
  </si>
  <si>
    <t>Bidding and Contract Phase</t>
  </si>
  <si>
    <t>Construction Phase</t>
  </si>
  <si>
    <t>Construction Close Out Phase</t>
  </si>
  <si>
    <t>PAYMENT TERMS</t>
  </si>
  <si>
    <t>Appendix B</t>
  </si>
  <si>
    <t>Total</t>
  </si>
  <si>
    <t>May 15, 2012</t>
  </si>
  <si>
    <t>Textron Marine &amp; Land  Building 3&amp;4 Renovation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</si>
</sst>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.0000"/>
    <numFmt numFmtId="166" formatCode="&quot;$&quot;#,##0.00"/>
    <numFmt numFmtId="167" formatCode="0.000"/>
    <numFmt numFmtId="168" formatCode="&quot;$&quot;#,##0"/>
    <numFmt numFmtId="169" formatCode="0.000%"/>
  </numFmts>
  <fonts count="7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164" fontId="0" fillId="0" borderId="0" xfId="0" applyNumberFormat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168" fontId="0" fillId="0" borderId="0" xfId="0" applyNumberFormat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right"/>
    </xf>
    <xf numFmtId="0" fontId="0" fillId="0" borderId="1" xfId="0" applyBorder="1" applyProtection="1"/>
    <xf numFmtId="0" fontId="0" fillId="0" borderId="0" xfId="0" applyBorder="1" applyProtection="1"/>
    <xf numFmtId="49" fontId="0" fillId="0" borderId="2" xfId="0" applyNumberFormat="1" applyBorder="1" applyAlignment="1" applyProtection="1">
      <alignment horizontal="right"/>
    </xf>
    <xf numFmtId="0" fontId="1" fillId="0" borderId="3" xfId="0" applyFont="1" applyBorder="1" applyProtection="1"/>
    <xf numFmtId="0" fontId="0" fillId="0" borderId="3" xfId="0" applyBorder="1" applyProtection="1"/>
    <xf numFmtId="0" fontId="1" fillId="0" borderId="0" xfId="0" applyFont="1" applyProtection="1"/>
    <xf numFmtId="168" fontId="1" fillId="0" borderId="0" xfId="0" applyNumberFormat="1" applyFont="1" applyProtection="1"/>
    <xf numFmtId="169" fontId="0" fillId="0" borderId="0" xfId="0" applyNumberFormat="1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Protection="1"/>
    <xf numFmtId="0" fontId="0" fillId="0" borderId="0" xfId="0" applyFont="1" applyProtection="1"/>
    <xf numFmtId="168" fontId="0" fillId="0" borderId="0" xfId="0" applyNumberFormat="1" applyBorder="1" applyAlignment="1" applyProtection="1">
      <alignment horizontal="left" vertical="center"/>
    </xf>
    <xf numFmtId="164" fontId="0" fillId="0" borderId="0" xfId="0" applyNumberFormat="1" applyBorder="1" applyAlignment="1" applyProtection="1">
      <alignment horizontal="left" vertical="center"/>
    </xf>
    <xf numFmtId="2" fontId="0" fillId="0" borderId="0" xfId="0" applyNumberFormat="1" applyBorder="1" applyAlignment="1" applyProtection="1">
      <alignment horizontal="left" vertical="center"/>
    </xf>
    <xf numFmtId="9" fontId="0" fillId="0" borderId="0" xfId="1" applyFont="1" applyProtection="1"/>
    <xf numFmtId="49" fontId="4" fillId="0" borderId="0" xfId="0" applyNumberFormat="1" applyFont="1" applyProtection="1">
      <protection locked="0"/>
    </xf>
    <xf numFmtId="0" fontId="4" fillId="0" borderId="1" xfId="2" applyFont="1" applyBorder="1" applyProtection="1">
      <protection locked="0"/>
    </xf>
    <xf numFmtId="0" fontId="1" fillId="0" borderId="0" xfId="0" applyFont="1" applyAlignment="1" applyProtection="1">
      <alignment horizontal="center"/>
    </xf>
    <xf numFmtId="164" fontId="0" fillId="0" borderId="0" xfId="0" applyNumberFormat="1" applyBorder="1" applyAlignment="1" applyProtection="1">
      <alignment horizontal="left" vertical="center"/>
    </xf>
    <xf numFmtId="165" fontId="0" fillId="0" borderId="0" xfId="0" applyNumberFormat="1" applyBorder="1" applyAlignment="1" applyProtection="1">
      <alignment horizontal="left" vertical="center"/>
    </xf>
    <xf numFmtId="2" fontId="0" fillId="0" borderId="0" xfId="0" applyNumberFormat="1" applyBorder="1" applyAlignment="1" applyProtection="1">
      <alignment horizontal="left" vertical="center"/>
    </xf>
    <xf numFmtId="166" fontId="2" fillId="0" borderId="3" xfId="0" applyNumberFormat="1" applyFont="1" applyBorder="1" applyAlignment="1" applyProtection="1">
      <alignment horizontal="left" vertical="center"/>
    </xf>
    <xf numFmtId="166" fontId="2" fillId="0" borderId="4" xfId="0" applyNumberFormat="1" applyFont="1" applyBorder="1" applyAlignment="1" applyProtection="1">
      <alignment horizontal="left" vertical="center"/>
    </xf>
    <xf numFmtId="168" fontId="2" fillId="0" borderId="5" xfId="0" applyNumberFormat="1" applyFont="1" applyBorder="1" applyAlignment="1" applyProtection="1">
      <alignment horizontal="left" vertical="center"/>
      <protection locked="0"/>
    </xf>
    <xf numFmtId="168" fontId="2" fillId="0" borderId="6" xfId="0" applyNumberFormat="1" applyFont="1" applyBorder="1" applyAlignment="1" applyProtection="1">
      <alignment horizontal="left" vertical="center"/>
      <protection locked="0"/>
    </xf>
    <xf numFmtId="0" fontId="0" fillId="0" borderId="5" xfId="0" applyNumberFormat="1" applyBorder="1" applyAlignment="1" applyProtection="1">
      <alignment horizontal="left" vertical="center"/>
    </xf>
    <xf numFmtId="0" fontId="0" fillId="0" borderId="6" xfId="0" applyNumberFormat="1" applyBorder="1" applyAlignment="1" applyProtection="1">
      <alignment horizontal="left" vertical="center"/>
    </xf>
    <xf numFmtId="1" fontId="0" fillId="0" borderId="0" xfId="0" applyNumberFormat="1" applyBorder="1" applyAlignment="1" applyProtection="1">
      <alignment horizontal="left" vertical="center"/>
    </xf>
    <xf numFmtId="2" fontId="0" fillId="0" borderId="5" xfId="0" applyNumberFormat="1" applyBorder="1" applyAlignment="1" applyProtection="1">
      <alignment horizontal="left" vertical="center"/>
      <protection locked="0"/>
    </xf>
    <xf numFmtId="2" fontId="0" fillId="0" borderId="6" xfId="0" applyNumberFormat="1" applyBorder="1" applyAlignment="1" applyProtection="1">
      <alignment horizontal="left" vertical="center"/>
      <protection locked="0"/>
    </xf>
    <xf numFmtId="10" fontId="0" fillId="0" borderId="0" xfId="0" applyNumberFormat="1" applyBorder="1" applyAlignment="1" applyProtection="1">
      <alignment horizontal="left" vertical="center"/>
    </xf>
    <xf numFmtId="168" fontId="0" fillId="0" borderId="0" xfId="0" applyNumberFormat="1" applyBorder="1" applyAlignment="1" applyProtection="1">
      <alignment horizontal="left" vertical="center"/>
    </xf>
    <xf numFmtId="169" fontId="0" fillId="0" borderId="0" xfId="0" applyNumberFormat="1" applyBorder="1" applyAlignment="1" applyProtection="1">
      <alignment horizontal="left" vertical="center"/>
    </xf>
    <xf numFmtId="167" fontId="0" fillId="0" borderId="0" xfId="0" applyNumberForma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0"/>
  <sheetViews>
    <sheetView tabSelected="1" workbookViewId="0">
      <selection activeCell="K5" sqref="K5"/>
    </sheetView>
  </sheetViews>
  <sheetFormatPr defaultRowHeight="12.75"/>
  <cols>
    <col min="1" max="1" width="9.140625" style="1"/>
    <col min="2" max="2" width="1.7109375" style="1" customWidth="1"/>
    <col min="3" max="3" width="1.140625" style="7" customWidth="1"/>
    <col min="4" max="4" width="13.140625" style="1" customWidth="1"/>
    <col min="5" max="5" width="9.140625" style="1"/>
    <col min="6" max="6" width="14.7109375" style="1" bestFit="1" customWidth="1"/>
    <col min="7" max="7" width="11.5703125" style="1" customWidth="1"/>
    <col min="8" max="8" width="12.7109375" style="1" bestFit="1" customWidth="1"/>
    <col min="9" max="9" width="3.28515625" style="1" customWidth="1"/>
    <col min="10" max="16384" width="9.140625" style="1"/>
  </cols>
  <sheetData>
    <row r="1" spans="1:11" ht="13.5" customHeight="1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7" customHeight="1">
      <c r="D2" s="16" t="s">
        <v>37</v>
      </c>
    </row>
    <row r="3" spans="1:11">
      <c r="D3" s="1" t="s">
        <v>3</v>
      </c>
    </row>
    <row r="4" spans="1:11">
      <c r="D4" s="1" t="s">
        <v>0</v>
      </c>
    </row>
    <row r="6" spans="1:11">
      <c r="D6" s="13"/>
    </row>
    <row r="7" spans="1:11">
      <c r="D7" s="1" t="s">
        <v>1</v>
      </c>
      <c r="E7" s="26" t="s">
        <v>50</v>
      </c>
      <c r="F7" s="19"/>
      <c r="G7" s="19"/>
      <c r="H7" s="19"/>
      <c r="I7" s="19"/>
    </row>
    <row r="8" spans="1:11" ht="0.75" customHeight="1">
      <c r="E8" s="8"/>
      <c r="F8" s="8"/>
      <c r="G8" s="8"/>
      <c r="H8" s="8"/>
      <c r="I8" s="8"/>
    </row>
    <row r="9" spans="1:11">
      <c r="E9" s="9"/>
      <c r="F9" s="9"/>
      <c r="G9" s="9"/>
      <c r="H9" s="9"/>
      <c r="I9" s="9"/>
    </row>
    <row r="10" spans="1:11">
      <c r="D10" s="1" t="s">
        <v>2</v>
      </c>
      <c r="E10" s="25" t="s">
        <v>49</v>
      </c>
    </row>
    <row r="11" spans="1:11" ht="0.75" customHeight="1">
      <c r="E11" s="8"/>
      <c r="F11" s="8"/>
    </row>
    <row r="12" spans="1:11" hidden="1">
      <c r="E12" s="9"/>
      <c r="F12" s="9"/>
    </row>
    <row r="13" spans="1:11">
      <c r="E13" s="9"/>
      <c r="F13" s="9"/>
    </row>
    <row r="14" spans="1:11" ht="15">
      <c r="A14" s="7" t="s">
        <v>21</v>
      </c>
      <c r="B14" s="7"/>
      <c r="D14" s="1" t="s">
        <v>15</v>
      </c>
      <c r="E14" s="9"/>
      <c r="F14" s="9"/>
      <c r="H14" s="33">
        <v>610500</v>
      </c>
      <c r="I14" s="34"/>
    </row>
    <row r="15" spans="1:11">
      <c r="A15" s="7"/>
      <c r="B15" s="7"/>
      <c r="E15" s="9"/>
      <c r="F15" s="9"/>
      <c r="H15" s="6"/>
      <c r="I15" s="6"/>
    </row>
    <row r="16" spans="1:11">
      <c r="A16" s="7" t="s">
        <v>22</v>
      </c>
      <c r="B16" s="7"/>
      <c r="D16" s="1" t="s">
        <v>38</v>
      </c>
      <c r="E16" s="9"/>
      <c r="F16" s="9"/>
      <c r="H16" s="38">
        <v>1.25</v>
      </c>
      <c r="I16" s="39"/>
    </row>
    <row r="17" spans="1:9">
      <c r="A17" s="7"/>
      <c r="B17" s="7"/>
      <c r="E17" s="9"/>
      <c r="F17" s="9"/>
      <c r="H17" s="6"/>
      <c r="I17" s="6"/>
    </row>
    <row r="18" spans="1:9">
      <c r="A18" s="7" t="s">
        <v>23</v>
      </c>
      <c r="B18" s="7"/>
      <c r="D18" s="1" t="s">
        <v>18</v>
      </c>
      <c r="E18" s="9"/>
      <c r="F18" s="9"/>
      <c r="H18" s="35">
        <v>2009</v>
      </c>
      <c r="I18" s="36"/>
    </row>
    <row r="19" spans="1:9">
      <c r="A19" s="7"/>
      <c r="B19" s="7"/>
      <c r="E19" s="9"/>
      <c r="F19" s="9"/>
      <c r="H19" s="21"/>
      <c r="I19" s="21"/>
    </row>
    <row r="20" spans="1:9">
      <c r="A20" s="7" t="s">
        <v>24</v>
      </c>
      <c r="B20" s="7"/>
      <c r="D20" s="1" t="s">
        <v>19</v>
      </c>
      <c r="E20" s="9"/>
      <c r="F20" s="9"/>
      <c r="H20" s="37">
        <v>4769</v>
      </c>
      <c r="I20" s="37"/>
    </row>
    <row r="21" spans="1:9">
      <c r="A21" s="7"/>
      <c r="B21" s="7"/>
      <c r="E21" s="9"/>
      <c r="F21" s="9"/>
      <c r="H21" s="22"/>
      <c r="I21" s="22"/>
    </row>
    <row r="22" spans="1:9">
      <c r="A22" s="7" t="s">
        <v>25</v>
      </c>
      <c r="B22" s="7"/>
      <c r="D22" s="1" t="s">
        <v>20</v>
      </c>
      <c r="E22" s="9"/>
      <c r="F22" s="9"/>
      <c r="H22" s="28">
        <v>214.5</v>
      </c>
      <c r="I22" s="28"/>
    </row>
    <row r="23" spans="1:9">
      <c r="A23" s="7"/>
      <c r="B23" s="7"/>
      <c r="E23" s="9"/>
      <c r="F23" s="9"/>
      <c r="H23" s="22"/>
      <c r="I23" s="22"/>
    </row>
    <row r="24" spans="1:9">
      <c r="A24" s="7" t="s">
        <v>26</v>
      </c>
      <c r="B24" s="7"/>
      <c r="D24" s="1" t="s">
        <v>7</v>
      </c>
      <c r="E24" s="9"/>
      <c r="F24" s="9"/>
      <c r="H24" s="37">
        <f>E49</f>
        <v>1306</v>
      </c>
      <c r="I24" s="37"/>
    </row>
    <row r="25" spans="1:9">
      <c r="A25" s="7"/>
      <c r="B25" s="7"/>
      <c r="E25" s="9"/>
      <c r="F25" s="9"/>
      <c r="H25" s="22"/>
      <c r="I25" s="22"/>
    </row>
    <row r="26" spans="1:9">
      <c r="A26" s="7" t="s">
        <v>27</v>
      </c>
      <c r="B26" s="7"/>
      <c r="D26" s="1" t="s">
        <v>8</v>
      </c>
      <c r="E26" s="9"/>
      <c r="F26" s="9"/>
      <c r="H26" s="28">
        <f>F49</f>
        <v>53.8</v>
      </c>
      <c r="I26" s="28"/>
    </row>
    <row r="27" spans="1:9">
      <c r="A27" s="7"/>
      <c r="B27" s="7"/>
      <c r="E27" s="9"/>
      <c r="F27" s="9"/>
      <c r="H27" s="22"/>
      <c r="I27" s="22"/>
    </row>
    <row r="28" spans="1:9">
      <c r="A28" s="7" t="s">
        <v>28</v>
      </c>
      <c r="B28" s="7"/>
      <c r="D28" s="1" t="s">
        <v>4</v>
      </c>
      <c r="E28" s="9"/>
      <c r="F28" s="9"/>
      <c r="H28" s="29">
        <f>PRODUCT(H24,1/H20)</f>
        <v>0.27385196057873767</v>
      </c>
      <c r="I28" s="29"/>
    </row>
    <row r="29" spans="1:9">
      <c r="A29" s="7"/>
      <c r="B29" s="7"/>
      <c r="E29" s="9"/>
      <c r="F29" s="9"/>
      <c r="H29" s="22"/>
      <c r="I29" s="22"/>
    </row>
    <row r="30" spans="1:9">
      <c r="A30" s="7" t="s">
        <v>29</v>
      </c>
      <c r="B30" s="7"/>
      <c r="D30" s="1" t="s">
        <v>5</v>
      </c>
      <c r="E30" s="9"/>
      <c r="F30" s="9"/>
      <c r="H30" s="30">
        <f>PRODUCT(H22,1/H26)</f>
        <v>3.9869888475836435</v>
      </c>
      <c r="I30" s="30"/>
    </row>
    <row r="31" spans="1:9">
      <c r="A31" s="7"/>
      <c r="B31" s="7"/>
      <c r="E31" s="9"/>
      <c r="F31" s="9"/>
      <c r="H31" s="23"/>
      <c r="I31" s="23"/>
    </row>
    <row r="32" spans="1:9">
      <c r="A32" s="7" t="s">
        <v>30</v>
      </c>
      <c r="B32" s="7"/>
      <c r="D32" s="1" t="s">
        <v>9</v>
      </c>
      <c r="E32" s="9"/>
      <c r="F32" s="9"/>
      <c r="H32" s="41">
        <f>PRODUCT(H14,H28)</f>
        <v>167186.62193331934</v>
      </c>
      <c r="I32" s="41"/>
    </row>
    <row r="33" spans="1:9">
      <c r="A33" s="7"/>
      <c r="B33" s="7"/>
      <c r="E33" s="9"/>
      <c r="F33" s="9"/>
      <c r="H33" s="23"/>
      <c r="I33" s="23"/>
    </row>
    <row r="34" spans="1:9">
      <c r="A34" s="7" t="s">
        <v>31</v>
      </c>
      <c r="B34" s="7"/>
      <c r="D34" s="1" t="s">
        <v>6</v>
      </c>
      <c r="E34" s="9"/>
      <c r="F34" s="9"/>
      <c r="H34" s="43">
        <f>LOG(H32)</f>
        <v>5.2232015227860895</v>
      </c>
      <c r="I34" s="44"/>
    </row>
    <row r="35" spans="1:9">
      <c r="A35" s="7"/>
      <c r="B35" s="7"/>
      <c r="E35" s="9"/>
      <c r="F35" s="9"/>
      <c r="H35" s="23"/>
      <c r="I35" s="23"/>
    </row>
    <row r="36" spans="1:9">
      <c r="A36" s="7" t="s">
        <v>32</v>
      </c>
      <c r="B36" s="7"/>
      <c r="D36" s="1" t="s">
        <v>10</v>
      </c>
      <c r="E36" s="9"/>
      <c r="F36" s="9"/>
      <c r="H36" s="42">
        <f>PRODUCT(1/H34,46.1,1/100)</f>
        <v>8.8260044723317443E-2</v>
      </c>
      <c r="I36" s="42"/>
    </row>
    <row r="37" spans="1:9">
      <c r="A37" s="7"/>
      <c r="B37" s="7"/>
      <c r="E37" s="9"/>
      <c r="F37" s="9"/>
      <c r="H37" s="23"/>
      <c r="I37" s="23"/>
    </row>
    <row r="38" spans="1:9">
      <c r="A38" s="7" t="s">
        <v>33</v>
      </c>
      <c r="B38" s="7"/>
      <c r="D38" s="1" t="s">
        <v>11</v>
      </c>
      <c r="E38" s="9"/>
      <c r="F38" s="9"/>
      <c r="H38" s="41">
        <f>PRODUCT(H32,H36)</f>
        <v>14755.898728975129</v>
      </c>
      <c r="I38" s="41"/>
    </row>
    <row r="39" spans="1:9">
      <c r="A39" s="7"/>
      <c r="B39" s="7"/>
      <c r="E39" s="9"/>
      <c r="F39" s="9"/>
      <c r="H39" s="23"/>
      <c r="I39" s="23"/>
    </row>
    <row r="40" spans="1:9">
      <c r="A40" s="7" t="s">
        <v>34</v>
      </c>
      <c r="B40" s="7"/>
      <c r="D40" s="1" t="s">
        <v>12</v>
      </c>
      <c r="E40" s="9"/>
      <c r="F40" s="9"/>
      <c r="H40" s="41">
        <f>PRODUCT(H30,H38)</f>
        <v>58831.603668497504</v>
      </c>
      <c r="I40" s="41"/>
    </row>
    <row r="41" spans="1:9" ht="13.5" thickBot="1">
      <c r="A41" s="7"/>
      <c r="B41" s="7"/>
      <c r="E41" s="9"/>
      <c r="F41" s="9"/>
      <c r="H41" s="23"/>
      <c r="I41" s="23"/>
    </row>
    <row r="42" spans="1:9" ht="15.75" thickBot="1">
      <c r="A42" s="7" t="s">
        <v>35</v>
      </c>
      <c r="B42" s="7"/>
      <c r="C42" s="10"/>
      <c r="D42" s="11" t="s">
        <v>14</v>
      </c>
      <c r="E42" s="12"/>
      <c r="F42" s="12"/>
      <c r="G42" s="12"/>
      <c r="H42" s="31">
        <f>PRODUCT(H40,H16)</f>
        <v>73539.504585621879</v>
      </c>
      <c r="I42" s="32"/>
    </row>
    <row r="43" spans="1:9">
      <c r="A43" s="7"/>
      <c r="B43" s="7"/>
      <c r="E43" s="9"/>
      <c r="F43" s="9"/>
      <c r="H43" s="23"/>
      <c r="I43" s="23"/>
    </row>
    <row r="44" spans="1:9">
      <c r="A44" s="7" t="s">
        <v>36</v>
      </c>
      <c r="B44" s="7"/>
      <c r="D44" s="1" t="s">
        <v>13</v>
      </c>
      <c r="E44" s="9"/>
      <c r="F44" s="9"/>
      <c r="H44" s="40">
        <f>PRODUCT(1/H14,H42)</f>
        <v>0.1204578289690776</v>
      </c>
      <c r="I44" s="40"/>
    </row>
    <row r="45" spans="1:9">
      <c r="E45" s="9"/>
      <c r="F45" s="9"/>
      <c r="H45" s="23"/>
      <c r="I45" s="23"/>
    </row>
    <row r="46" spans="1:9" hidden="1">
      <c r="E46" s="9"/>
      <c r="F46" s="9"/>
      <c r="H46" s="23"/>
      <c r="I46" s="23"/>
    </row>
    <row r="47" spans="1:9" ht="0.75" customHeight="1">
      <c r="E47" s="9"/>
      <c r="F47" s="9"/>
      <c r="H47" s="23"/>
      <c r="I47" s="23"/>
    </row>
    <row r="48" spans="1:9">
      <c r="E48" s="4" t="s">
        <v>16</v>
      </c>
      <c r="F48" s="5" t="s">
        <v>17</v>
      </c>
      <c r="H48" s="22"/>
      <c r="I48" s="22"/>
    </row>
    <row r="49" spans="4:8">
      <c r="D49" s="1">
        <v>1975</v>
      </c>
      <c r="E49" s="2">
        <v>1306</v>
      </c>
      <c r="F49" s="3">
        <v>53.8</v>
      </c>
    </row>
    <row r="50" spans="4:8">
      <c r="D50" s="1">
        <v>2000</v>
      </c>
      <c r="E50" s="2">
        <v>3539</v>
      </c>
      <c r="F50" s="3">
        <v>172.2</v>
      </c>
    </row>
    <row r="51" spans="4:8">
      <c r="D51" s="1">
        <v>2001</v>
      </c>
      <c r="E51" s="2">
        <v>3574</v>
      </c>
      <c r="F51" s="3">
        <v>177.1</v>
      </c>
    </row>
    <row r="52" spans="4:8">
      <c r="D52" s="1">
        <v>2002</v>
      </c>
      <c r="E52" s="2">
        <v>3623</v>
      </c>
      <c r="F52" s="3">
        <v>179.9</v>
      </c>
    </row>
    <row r="53" spans="4:8">
      <c r="D53" s="1">
        <v>2003</v>
      </c>
      <c r="E53" s="2">
        <v>3693</v>
      </c>
      <c r="F53" s="3">
        <v>184</v>
      </c>
    </row>
    <row r="54" spans="4:8">
      <c r="D54" s="1">
        <v>2004</v>
      </c>
      <c r="E54" s="2">
        <v>3984</v>
      </c>
      <c r="F54" s="3">
        <v>181.8</v>
      </c>
    </row>
    <row r="55" spans="4:8">
      <c r="D55" s="1">
        <v>2005</v>
      </c>
      <c r="E55" s="2">
        <v>4205</v>
      </c>
      <c r="F55" s="3">
        <v>195.3</v>
      </c>
    </row>
    <row r="56" spans="4:8">
      <c r="D56" s="1">
        <v>2006</v>
      </c>
      <c r="E56" s="2">
        <v>4369</v>
      </c>
      <c r="F56" s="3">
        <v>201.6</v>
      </c>
    </row>
    <row r="57" spans="4:8">
      <c r="D57" s="17">
        <v>2007</v>
      </c>
      <c r="E57" s="18">
        <v>4485</v>
      </c>
      <c r="F57" s="3">
        <v>207.3</v>
      </c>
    </row>
    <row r="60" spans="4:8" ht="18">
      <c r="D60" s="16" t="s">
        <v>46</v>
      </c>
    </row>
    <row r="61" spans="4:8">
      <c r="D61" s="13"/>
      <c r="E61" s="13"/>
      <c r="F61" s="14"/>
    </row>
    <row r="62" spans="4:8">
      <c r="D62" s="1" t="s">
        <v>39</v>
      </c>
      <c r="H62" s="24">
        <v>0.05</v>
      </c>
    </row>
    <row r="63" spans="4:8">
      <c r="D63" s="1" t="s">
        <v>41</v>
      </c>
      <c r="F63" s="15"/>
      <c r="G63" s="15"/>
      <c r="H63" s="24">
        <v>0.1</v>
      </c>
    </row>
    <row r="64" spans="4:8">
      <c r="D64" s="1" t="s">
        <v>40</v>
      </c>
      <c r="H64" s="24">
        <v>0.15</v>
      </c>
    </row>
    <row r="65" spans="4:8">
      <c r="D65" s="17" t="s">
        <v>42</v>
      </c>
      <c r="E65" s="13"/>
      <c r="F65" s="14"/>
      <c r="G65" s="14"/>
      <c r="H65" s="24">
        <v>0.3</v>
      </c>
    </row>
    <row r="66" spans="4:8">
      <c r="D66" s="1" t="s">
        <v>43</v>
      </c>
      <c r="H66" s="24">
        <v>0.05</v>
      </c>
    </row>
    <row r="67" spans="4:8">
      <c r="D67" s="1" t="s">
        <v>44</v>
      </c>
      <c r="F67" s="15"/>
      <c r="G67" s="15"/>
      <c r="H67" s="24">
        <v>0.3</v>
      </c>
    </row>
    <row r="68" spans="4:8">
      <c r="D68" s="1" t="s">
        <v>45</v>
      </c>
      <c r="H68" s="24">
        <v>0.05</v>
      </c>
    </row>
    <row r="69" spans="4:8">
      <c r="H69" s="24"/>
    </row>
    <row r="70" spans="4:8">
      <c r="D70" s="20" t="s">
        <v>48</v>
      </c>
      <c r="H70" s="24">
        <f>SUM(H62:H68)</f>
        <v>1.0000000000000002</v>
      </c>
    </row>
  </sheetData>
  <sheetProtection password="C4A6" sheet="1" objects="1" scenarios="1"/>
  <mergeCells count="17">
    <mergeCell ref="H44:I44"/>
    <mergeCell ref="H32:I32"/>
    <mergeCell ref="H36:I36"/>
    <mergeCell ref="H38:I38"/>
    <mergeCell ref="H40:I40"/>
    <mergeCell ref="H34:I34"/>
    <mergeCell ref="A1:K1"/>
    <mergeCell ref="H26:I26"/>
    <mergeCell ref="H28:I28"/>
    <mergeCell ref="H30:I30"/>
    <mergeCell ref="H42:I42"/>
    <mergeCell ref="H14:I14"/>
    <mergeCell ref="H18:I18"/>
    <mergeCell ref="H20:I20"/>
    <mergeCell ref="H22:I22"/>
    <mergeCell ref="H16:I16"/>
    <mergeCell ref="H24:I24"/>
  </mergeCells>
  <phoneticPr fontId="0" type="noConversion"/>
  <pageMargins left="0.75" right="0.75" top="1" bottom="1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FP&amp;C Fee</vt:lpstr>
    </vt:vector>
  </TitlesOfParts>
  <Company>eskew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tlea</dc:creator>
  <cp:lastModifiedBy>HP Authorized Customer</cp:lastModifiedBy>
  <cp:lastPrinted>2012-05-15T18:41:30Z</cp:lastPrinted>
  <dcterms:created xsi:type="dcterms:W3CDTF">2004-03-03T15:58:35Z</dcterms:created>
  <dcterms:modified xsi:type="dcterms:W3CDTF">2012-05-15T19:18:10Z</dcterms:modified>
</cp:coreProperties>
</file>