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75" windowWidth="12645" windowHeight="12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Sheet1!$A$1:$I$54</definedName>
  </definedNames>
  <calcPr calcId="124519"/>
</workbook>
</file>

<file path=xl/calcChain.xml><?xml version="1.0" encoding="utf-8"?>
<calcChain xmlns="http://schemas.openxmlformats.org/spreadsheetml/2006/main">
  <c r="H31" i="1"/>
  <c r="H33" s="1"/>
  <c r="H36" s="1"/>
  <c r="H29"/>
  <c r="H33" i="2"/>
  <c r="H28"/>
  <c r="H30" s="1"/>
  <c r="H26"/>
  <c r="H35" i="1"/>
  <c r="H37" l="1"/>
  <c r="H40" s="1"/>
  <c r="H41" s="1"/>
  <c r="H31" i="2"/>
  <c r="H35" s="1"/>
  <c r="H45" i="1" l="1"/>
  <c r="H46"/>
  <c r="H47" s="1"/>
  <c r="H49" s="1"/>
</calcChain>
</file>

<file path=xl/sharedStrings.xml><?xml version="1.0" encoding="utf-8"?>
<sst xmlns="http://schemas.openxmlformats.org/spreadsheetml/2006/main" count="99" uniqueCount="60">
  <si>
    <t xml:space="preserve">           lbf</t>
  </si>
  <si>
    <t xml:space="preserve">             ft</t>
  </si>
  <si>
    <t xml:space="preserve">          sqft</t>
  </si>
  <si>
    <t xml:space="preserve">            ft</t>
  </si>
  <si>
    <t>"CF1"</t>
  </si>
  <si>
    <t>"CF2"</t>
  </si>
  <si>
    <t>"CF3"</t>
  </si>
  <si>
    <t>"D"              Depth of</t>
  </si>
  <si>
    <t>"d"              Diameter of Fence Post</t>
  </si>
  <si>
    <t xml:space="preserve">     lbs/sqft</t>
  </si>
  <si>
    <t xml:space="preserve">           psf</t>
  </si>
  <si>
    <t>Coefficient for Fence Mesh Size                    (Table 9   )</t>
  </si>
  <si>
    <t>Coefficient for Wind Exposure                       (Table 10 )</t>
  </si>
  <si>
    <t>Coefficient of icing effect                                 (Table 11 )</t>
  </si>
  <si>
    <t xml:space="preserve">                    Line Post Selection                                               (Table 1 thru 8) </t>
  </si>
  <si>
    <t xml:space="preserve">Diameter of Fence Post Footing   </t>
  </si>
  <si>
    <t xml:space="preserve">"pd"            Fence Post Diameter </t>
  </si>
  <si>
    <t xml:space="preserve">             in</t>
  </si>
  <si>
    <t xml:space="preserve">" H "           Fence Post Height above Footing                   </t>
  </si>
  <si>
    <t xml:space="preserve">"NA"          Net Area of Fence Force Acts Upon                     </t>
  </si>
  <si>
    <t xml:space="preserve">"WF"          Wind Force                                                              (Table 13)                  </t>
  </si>
  <si>
    <t xml:space="preserve">"S1"            Allowable Lateral Soil Pressure                      (1806.2, pg 32)           </t>
  </si>
  <si>
    <t>FENCE POST FOOTING AND SPACING CALCULATIONS</t>
  </si>
  <si>
    <t>PROJECT :</t>
  </si>
  <si>
    <t>DATE:</t>
  </si>
  <si>
    <t>CHAIN LINK FENCE WIND LOAD GUIDE  WLG 2445 - 1/2014</t>
  </si>
  <si>
    <t xml:space="preserve">" c "            Distance of Applied Force Above Footing                           ******  </t>
  </si>
  <si>
    <t xml:space="preserve">"P"              Applied Force on Net Area                                                        ******                    </t>
  </si>
  <si>
    <t xml:space="preserve">"FS"            Recommended Maximum Fence Spacing                            ******            </t>
  </si>
  <si>
    <t>"A"              Intermediate Area for Depth Calculation                            ******</t>
  </si>
  <si>
    <t>Depth of Footing</t>
  </si>
  <si>
    <t xml:space="preserve">           </t>
  </si>
  <si>
    <t>(==================================================================================)</t>
  </si>
  <si>
    <t xml:space="preserve">  SLVHCS REPLACEMENT MEDICAL CENTER</t>
  </si>
  <si>
    <t>(==================================================================)</t>
  </si>
  <si>
    <t xml:space="preserve">  10 FT FENCE HEIGHT, LINE POST CALCULATIONS</t>
  </si>
  <si>
    <t>(Imbedded in 10" thick, concrete slab)</t>
  </si>
  <si>
    <t>Therefore remaining support required:</t>
  </si>
  <si>
    <t>ft</t>
  </si>
  <si>
    <t>Additional Footing Required from Remainder of Concrete Slab</t>
  </si>
  <si>
    <t>Ratio of remainder</t>
  </si>
  <si>
    <t>Adjusted fence height for remainder</t>
  </si>
  <si>
    <t>Remainder footing required to be supported by soil</t>
  </si>
  <si>
    <t>psf</t>
  </si>
  <si>
    <t xml:space="preserve">S1'            Allowable Lateral Soil Pressure                      (1806.2, pg 32)           </t>
  </si>
  <si>
    <t xml:space="preserve">"d"       </t>
  </si>
  <si>
    <t xml:space="preserve">d'              Diameter of Fence Post Footing   </t>
  </si>
  <si>
    <t xml:space="preserve">c '            Distance of Applied Force Above Footing                           ******  </t>
  </si>
  <si>
    <t>H'</t>
  </si>
  <si>
    <t>A'              Intermediate Area for Depth Calculation                            ******</t>
  </si>
  <si>
    <t xml:space="preserve">P'              Applied Force on Net Area                                               ******                    </t>
  </si>
  <si>
    <t>D'</t>
  </si>
  <si>
    <t>lbf</t>
  </si>
  <si>
    <t>Minimum Depth of Footing (Concrete Slab 10" Thick)</t>
  </si>
  <si>
    <t xml:space="preserve">"D"           </t>
  </si>
  <si>
    <t>lbs/sqft</t>
  </si>
  <si>
    <t>in</t>
  </si>
  <si>
    <t>sqft</t>
  </si>
  <si>
    <t xml:space="preserve">"P"              Applied Force on Net Area                                              ******                    </t>
  </si>
  <si>
    <t>Group 1A   ASTM F1043   SCH 40    ASTM F1083-30K psi yield     3.5" dia Fence Post  Table 4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</si>
</sst>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164" fontId="2" fillId="2" borderId="0" xfId="0" applyNumberFormat="1" applyFont="1" applyFill="1"/>
    <xf numFmtId="0" fontId="2" fillId="4" borderId="0" xfId="0" applyFont="1" applyFill="1"/>
    <xf numFmtId="2" fontId="2" fillId="4" borderId="0" xfId="0" applyNumberFormat="1" applyFont="1" applyFill="1"/>
    <xf numFmtId="164" fontId="2" fillId="4" borderId="0" xfId="0" applyNumberFormat="1" applyFont="1" applyFill="1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164" fontId="2" fillId="0" borderId="0" xfId="0" applyNumberFormat="1" applyFont="1" applyFill="1"/>
    <xf numFmtId="164" fontId="2" fillId="5" borderId="0" xfId="0" applyNumberFormat="1" applyFont="1" applyFill="1"/>
    <xf numFmtId="2" fontId="2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5</xdr:col>
      <xdr:colOff>476250</xdr:colOff>
      <xdr:row>54</xdr:row>
      <xdr:rowOff>8684</xdr:rowOff>
    </xdr:to>
    <xdr:pic>
      <xdr:nvPicPr>
        <xdr:cNvPr id="3" name="Picture 2" descr="Dammon Logo Bann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" y="10182225"/>
          <a:ext cx="2305050" cy="599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53"/>
  <sheetViews>
    <sheetView tabSelected="1" topLeftCell="A28" workbookViewId="0">
      <selection activeCell="B36" sqref="B36:G36"/>
    </sheetView>
  </sheetViews>
  <sheetFormatPr defaultRowHeight="15"/>
  <cols>
    <col min="1" max="1" width="11.28515625" customWidth="1"/>
    <col min="6" max="6" width="11" customWidth="1"/>
    <col min="8" max="8" width="11.5703125" bestFit="1" customWidth="1"/>
  </cols>
  <sheetData>
    <row r="3" spans="1:10" ht="15.75">
      <c r="A3" s="5" t="s">
        <v>23</v>
      </c>
      <c r="B3" s="5" t="s">
        <v>33</v>
      </c>
      <c r="C3" s="5"/>
      <c r="D3" s="5"/>
      <c r="E3" s="5"/>
      <c r="F3" s="5"/>
      <c r="G3" s="5" t="s">
        <v>24</v>
      </c>
      <c r="H3" s="6">
        <v>42039</v>
      </c>
      <c r="I3" s="5"/>
      <c r="J3" s="5"/>
    </row>
    <row r="4" spans="1:10" ht="15.75">
      <c r="A4" s="5"/>
      <c r="B4" s="22" t="s">
        <v>35</v>
      </c>
      <c r="C4" s="5"/>
      <c r="D4" s="5"/>
      <c r="E4" s="5"/>
      <c r="F4" s="5"/>
      <c r="G4" s="5"/>
      <c r="H4" s="6"/>
      <c r="I4" s="5"/>
      <c r="J4" s="5"/>
    </row>
    <row r="5" spans="1:10" ht="15.7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5.75">
      <c r="A6" s="19" t="s">
        <v>22</v>
      </c>
      <c r="B6" s="19"/>
      <c r="C6" s="19"/>
      <c r="D6" s="19"/>
      <c r="E6" s="19"/>
      <c r="F6" s="19"/>
      <c r="G6" s="19"/>
      <c r="H6" s="19"/>
      <c r="I6" s="19"/>
      <c r="J6" s="5"/>
    </row>
    <row r="7" spans="1:10" ht="15.75">
      <c r="A7" s="19" t="s">
        <v>25</v>
      </c>
      <c r="B7" s="19"/>
      <c r="C7" s="19"/>
      <c r="D7" s="19"/>
      <c r="E7" s="19"/>
      <c r="F7" s="19"/>
      <c r="G7" s="19"/>
      <c r="H7" s="19"/>
      <c r="I7" s="19"/>
      <c r="J7" s="5"/>
    </row>
    <row r="8" spans="1:10" ht="15.7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5.75">
      <c r="A9" s="5" t="s">
        <v>4</v>
      </c>
      <c r="B9" s="5" t="s">
        <v>11</v>
      </c>
      <c r="C9" s="5"/>
      <c r="D9" s="5"/>
      <c r="E9" s="5"/>
      <c r="F9" s="5"/>
      <c r="G9" s="5"/>
      <c r="H9" s="7">
        <v>7.26</v>
      </c>
      <c r="I9" s="5"/>
      <c r="J9" s="5"/>
    </row>
    <row r="10" spans="1:10" ht="15.7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5.75">
      <c r="A11" s="5" t="s">
        <v>5</v>
      </c>
      <c r="B11" s="5" t="s">
        <v>12</v>
      </c>
      <c r="C11" s="5"/>
      <c r="D11" s="5"/>
      <c r="E11" s="5"/>
      <c r="F11" s="5"/>
      <c r="G11" s="5"/>
      <c r="H11" s="7">
        <v>1</v>
      </c>
      <c r="I11" s="5"/>
      <c r="J11" s="5"/>
    </row>
    <row r="12" spans="1:10" ht="15.7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15.75">
      <c r="A13" s="5" t="s">
        <v>6</v>
      </c>
      <c r="B13" s="5" t="s">
        <v>13</v>
      </c>
      <c r="C13" s="5"/>
      <c r="D13" s="5"/>
      <c r="E13" s="5"/>
      <c r="F13" s="5"/>
      <c r="G13" s="5"/>
      <c r="H13" s="7">
        <v>1</v>
      </c>
      <c r="I13" s="5"/>
      <c r="J13" s="5"/>
    </row>
    <row r="14" spans="1:10" ht="15.7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15.75">
      <c r="A15" s="5" t="s">
        <v>14</v>
      </c>
      <c r="B15" s="5"/>
      <c r="C15" s="5"/>
      <c r="D15" s="5"/>
      <c r="E15" s="5"/>
      <c r="F15" s="5"/>
      <c r="G15" s="5"/>
      <c r="H15" s="7">
        <v>1.8</v>
      </c>
      <c r="I15" s="5"/>
      <c r="J15" s="5"/>
    </row>
    <row r="16" spans="1:10" ht="15.75">
      <c r="A16" s="5"/>
      <c r="B16" s="5"/>
      <c r="C16" s="5"/>
      <c r="D16" s="5"/>
      <c r="E16" s="5"/>
      <c r="F16" s="5"/>
      <c r="G16" s="5"/>
      <c r="H16" s="8"/>
      <c r="I16" s="5"/>
      <c r="J16" s="5"/>
    </row>
    <row r="17" spans="1:10" ht="15.75">
      <c r="A17" s="5" t="s">
        <v>21</v>
      </c>
      <c r="B17" s="5"/>
      <c r="C17" s="5"/>
      <c r="D17" s="5"/>
      <c r="E17" s="5"/>
      <c r="F17" s="5"/>
      <c r="G17" s="5"/>
      <c r="H17" s="7">
        <v>1200</v>
      </c>
      <c r="I17" s="5" t="s">
        <v>43</v>
      </c>
      <c r="J17" s="5"/>
    </row>
    <row r="18" spans="1:10" ht="15.75">
      <c r="A18" s="5"/>
      <c r="B18" s="5" t="s">
        <v>36</v>
      </c>
      <c r="C18" s="5"/>
      <c r="D18" s="5"/>
      <c r="E18" s="5"/>
      <c r="F18" s="5"/>
      <c r="G18" s="5"/>
      <c r="H18" s="8"/>
      <c r="I18" s="5"/>
      <c r="J18" s="5"/>
    </row>
    <row r="19" spans="1:10" ht="15.75">
      <c r="A19" s="5" t="s">
        <v>20</v>
      </c>
      <c r="B19" s="5"/>
      <c r="C19" s="5"/>
      <c r="D19" s="5"/>
      <c r="E19" s="5"/>
      <c r="F19" s="5"/>
      <c r="G19" s="5"/>
      <c r="H19" s="9">
        <v>26.86</v>
      </c>
      <c r="I19" s="5" t="s">
        <v>55</v>
      </c>
      <c r="J19" s="5"/>
    </row>
    <row r="20" spans="1:10" ht="15.75">
      <c r="A20" s="5"/>
      <c r="B20" s="5"/>
      <c r="C20" s="5"/>
      <c r="D20" s="5"/>
      <c r="E20" s="5"/>
      <c r="F20" s="5"/>
      <c r="G20" s="8"/>
      <c r="H20" s="5"/>
      <c r="I20" s="5"/>
      <c r="J20" s="5"/>
    </row>
    <row r="21" spans="1:10" ht="15.75">
      <c r="A21" s="5" t="s">
        <v>45</v>
      </c>
      <c r="B21" s="5" t="s">
        <v>15</v>
      </c>
      <c r="C21" s="5"/>
      <c r="D21" s="5"/>
      <c r="E21" s="5"/>
      <c r="F21" s="5"/>
      <c r="G21" s="5"/>
      <c r="H21" s="7">
        <v>8</v>
      </c>
      <c r="I21" s="5" t="s">
        <v>38</v>
      </c>
      <c r="J21" s="5"/>
    </row>
    <row r="22" spans="1:10" ht="15.7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5.75">
      <c r="A23" s="5" t="s">
        <v>16</v>
      </c>
      <c r="B23" s="5"/>
      <c r="C23" s="5"/>
      <c r="D23" s="5"/>
      <c r="E23" s="5"/>
      <c r="F23" s="5"/>
      <c r="G23" s="5"/>
      <c r="H23" s="7">
        <v>2.875</v>
      </c>
      <c r="I23" s="5" t="s">
        <v>56</v>
      </c>
      <c r="J23" s="5"/>
    </row>
    <row r="24" spans="1:10" ht="15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.75">
      <c r="A25" s="5" t="s">
        <v>18</v>
      </c>
      <c r="B25" s="5"/>
      <c r="C25" s="5"/>
      <c r="D25" s="5"/>
      <c r="E25" s="5"/>
      <c r="F25" s="5"/>
      <c r="G25" s="5"/>
      <c r="H25" s="7">
        <v>10</v>
      </c>
      <c r="I25" s="5" t="s">
        <v>38</v>
      </c>
      <c r="J25" s="5"/>
    </row>
    <row r="26" spans="1:10" ht="15.7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5.75">
      <c r="A27" s="5" t="s">
        <v>19</v>
      </c>
      <c r="B27" s="5"/>
      <c r="C27" s="5"/>
      <c r="D27" s="5"/>
      <c r="E27" s="5"/>
      <c r="F27" s="5"/>
      <c r="G27" s="5"/>
      <c r="H27" s="7">
        <v>100</v>
      </c>
      <c r="I27" s="5" t="s">
        <v>57</v>
      </c>
      <c r="J27" s="5"/>
    </row>
    <row r="28" spans="1:10" ht="15.7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>
      <c r="A29" s="5" t="s">
        <v>26</v>
      </c>
      <c r="B29" s="5"/>
      <c r="C29" s="5"/>
      <c r="D29" s="5"/>
      <c r="E29" s="5"/>
      <c r="F29" s="5"/>
      <c r="G29" s="5"/>
      <c r="H29" s="10">
        <f>SUM((0.5*H25) + (0.05*H25))</f>
        <v>5.5</v>
      </c>
      <c r="I29" s="5" t="s">
        <v>38</v>
      </c>
      <c r="J29" s="5"/>
    </row>
    <row r="30" spans="1:10" ht="15.7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>
      <c r="A31" s="5" t="s">
        <v>58</v>
      </c>
      <c r="B31" s="5"/>
      <c r="C31" s="5"/>
      <c r="D31" s="5"/>
      <c r="E31" s="5"/>
      <c r="F31" s="5"/>
      <c r="G31" s="5"/>
      <c r="H31" s="11">
        <f>SUM((1/H9) *H27 * H19)</f>
        <v>369.97245179063361</v>
      </c>
      <c r="I31" s="5" t="s">
        <v>52</v>
      </c>
      <c r="J31" s="5"/>
    </row>
    <row r="32" spans="1:10" ht="15.7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>
      <c r="A33" s="5" t="s">
        <v>29</v>
      </c>
      <c r="B33" s="5"/>
      <c r="C33" s="5"/>
      <c r="D33" s="5"/>
      <c r="E33" s="5"/>
      <c r="F33" s="5"/>
      <c r="G33" s="5"/>
      <c r="H33" s="12">
        <f>SUM(2.34 * H31 / (H17 *H21))</f>
        <v>9.0180785123966933E-2</v>
      </c>
      <c r="I33" s="5"/>
      <c r="J33" s="5"/>
    </row>
    <row r="34" spans="1:10" ht="15.75">
      <c r="A34" s="5" t="s">
        <v>34</v>
      </c>
      <c r="B34" s="5"/>
      <c r="C34" s="5"/>
      <c r="D34" s="5"/>
      <c r="E34" s="5"/>
      <c r="F34" s="5"/>
      <c r="G34" s="5"/>
      <c r="H34" s="8"/>
      <c r="I34" s="5"/>
      <c r="J34" s="5"/>
    </row>
    <row r="35" spans="1:10" ht="15.75">
      <c r="A35" s="5" t="s">
        <v>28</v>
      </c>
      <c r="B35" s="5"/>
      <c r="C35" s="5"/>
      <c r="D35" s="5"/>
      <c r="E35" s="5"/>
      <c r="F35" s="5"/>
      <c r="G35" s="5"/>
      <c r="H35" s="12">
        <f>SUM(H9*H11*H13*H15)</f>
        <v>13.068</v>
      </c>
      <c r="I35" s="5" t="s">
        <v>38</v>
      </c>
      <c r="J35" s="5"/>
    </row>
    <row r="36" spans="1:10" ht="15.75">
      <c r="A36" s="5" t="s">
        <v>54</v>
      </c>
      <c r="B36" s="20" t="s">
        <v>53</v>
      </c>
      <c r="C36" s="21"/>
      <c r="D36" s="21"/>
      <c r="E36" s="21"/>
      <c r="F36" s="21"/>
      <c r="G36" s="21"/>
      <c r="H36" s="17">
        <f>SUM(0.5 * H33 * (1 + ((4.36*H25/H33)^0.5)))</f>
        <v>1.036539109264587</v>
      </c>
      <c r="I36" s="5" t="s">
        <v>38</v>
      </c>
      <c r="J36" s="5"/>
    </row>
    <row r="37" spans="1:10" ht="15.75">
      <c r="A37" s="5"/>
      <c r="B37" s="14" t="s">
        <v>37</v>
      </c>
      <c r="C37" s="15"/>
      <c r="D37" s="15"/>
      <c r="E37" s="15"/>
      <c r="F37" s="15"/>
      <c r="G37" s="15"/>
      <c r="H37" s="12">
        <f>H36-0.83</f>
        <v>0.20653910926458707</v>
      </c>
      <c r="I37" s="5" t="s">
        <v>38</v>
      </c>
      <c r="J37" s="5"/>
    </row>
    <row r="38" spans="1:10" ht="15.75">
      <c r="A38" s="5" t="s">
        <v>34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ht="15.75">
      <c r="A39" s="5" t="s">
        <v>39</v>
      </c>
      <c r="B39" s="5"/>
      <c r="C39" s="5"/>
      <c r="D39" s="5"/>
      <c r="E39" s="5"/>
      <c r="F39" s="5"/>
      <c r="G39" s="5"/>
      <c r="H39" s="5"/>
      <c r="I39" s="5"/>
      <c r="J39" s="5"/>
    </row>
    <row r="40" spans="1:10" ht="15.75">
      <c r="A40" s="5"/>
      <c r="B40" s="5" t="s">
        <v>40</v>
      </c>
      <c r="C40" s="5"/>
      <c r="D40" s="5"/>
      <c r="E40" s="5"/>
      <c r="F40" s="5"/>
      <c r="G40" s="5"/>
      <c r="H40" s="12">
        <f>H37/H36</f>
        <v>0.1992583853503842</v>
      </c>
      <c r="I40" s="5"/>
      <c r="J40" s="5"/>
    </row>
    <row r="41" spans="1:10" ht="15.75">
      <c r="A41" s="5" t="s">
        <v>48</v>
      </c>
      <c r="B41" s="5" t="s">
        <v>41</v>
      </c>
      <c r="C41" s="5"/>
      <c r="D41" s="5"/>
      <c r="E41" s="5"/>
      <c r="F41" s="5"/>
      <c r="G41" s="5"/>
      <c r="H41" s="11">
        <f>H40*H25</f>
        <v>1.992583853503842</v>
      </c>
      <c r="I41" s="5" t="s">
        <v>38</v>
      </c>
      <c r="J41" s="5"/>
    </row>
    <row r="42" spans="1:10" ht="15.75">
      <c r="A42" s="5" t="s">
        <v>44</v>
      </c>
      <c r="B42" s="5"/>
      <c r="C42" s="5"/>
      <c r="D42" s="5"/>
      <c r="E42" s="5"/>
      <c r="F42" s="5"/>
      <c r="G42" s="5"/>
      <c r="H42" s="18">
        <v>200</v>
      </c>
      <c r="I42" s="5" t="s">
        <v>43</v>
      </c>
      <c r="J42" s="5"/>
    </row>
    <row r="43" spans="1:10" ht="15.75">
      <c r="A43" s="5" t="s">
        <v>46</v>
      </c>
      <c r="B43" s="5"/>
      <c r="C43" s="5"/>
      <c r="D43" s="5"/>
      <c r="E43" s="5"/>
      <c r="F43" s="5"/>
      <c r="G43" s="5"/>
      <c r="H43" s="18">
        <v>1</v>
      </c>
      <c r="I43" s="5" t="s">
        <v>38</v>
      </c>
      <c r="J43" s="5"/>
    </row>
    <row r="44" spans="1:10" ht="15.75">
      <c r="A44" s="5" t="s">
        <v>34</v>
      </c>
      <c r="B44" s="5"/>
      <c r="C44" s="5"/>
      <c r="D44" s="5"/>
      <c r="E44" s="5"/>
      <c r="F44" s="5"/>
      <c r="G44" s="5"/>
      <c r="H44" s="16"/>
      <c r="I44" s="5"/>
      <c r="J44" s="5"/>
    </row>
    <row r="45" spans="1:10" ht="15.75">
      <c r="A45" s="5" t="s">
        <v>47</v>
      </c>
      <c r="B45" s="5"/>
      <c r="C45" s="5"/>
      <c r="D45" s="5"/>
      <c r="E45" s="5"/>
      <c r="F45" s="5"/>
      <c r="G45" s="5"/>
      <c r="H45" s="12">
        <f>((0.5*H41) + (0.05*H41))</f>
        <v>1.0959211194271132</v>
      </c>
      <c r="I45" s="5" t="s">
        <v>38</v>
      </c>
      <c r="J45" s="5"/>
    </row>
    <row r="46" spans="1:10" ht="15.75">
      <c r="A46" s="5" t="s">
        <v>50</v>
      </c>
      <c r="B46" s="5"/>
      <c r="C46" s="5"/>
      <c r="D46" s="5"/>
      <c r="E46" s="5"/>
      <c r="F46" s="5"/>
      <c r="G46" s="5"/>
      <c r="H46" s="12">
        <f>((1/H9) *H41*10 * H19)</f>
        <v>73.720113367924512</v>
      </c>
      <c r="I46" s="5" t="s">
        <v>52</v>
      </c>
      <c r="J46" s="5"/>
    </row>
    <row r="47" spans="1:10" ht="15.75">
      <c r="A47" s="5" t="s">
        <v>49</v>
      </c>
      <c r="B47" s="5"/>
      <c r="C47" s="5"/>
      <c r="D47" s="5"/>
      <c r="E47" s="5"/>
      <c r="F47" s="5"/>
      <c r="G47" s="5"/>
      <c r="H47" s="12">
        <f>(2.34 * H46 / (H42 *H43))</f>
        <v>0.86252532640471669</v>
      </c>
      <c r="I47" s="5"/>
      <c r="J47" s="5"/>
    </row>
    <row r="48" spans="1:10" ht="15.75">
      <c r="A48" s="5" t="s">
        <v>34</v>
      </c>
      <c r="B48" s="5"/>
      <c r="C48" s="5"/>
      <c r="D48" s="5"/>
      <c r="E48" s="5"/>
      <c r="F48" s="5"/>
      <c r="G48" s="5"/>
      <c r="H48" s="16"/>
      <c r="I48" s="5"/>
      <c r="J48" s="5"/>
    </row>
    <row r="49" spans="1:10" ht="15.75">
      <c r="A49" s="5" t="s">
        <v>51</v>
      </c>
      <c r="B49" s="5" t="s">
        <v>42</v>
      </c>
      <c r="C49" s="5"/>
      <c r="D49" s="5"/>
      <c r="E49" s="5"/>
      <c r="F49" s="5"/>
      <c r="G49" s="5"/>
      <c r="H49" s="12">
        <f>(0.5 * H47 * (1 + ((4.36*H41/H47)^0.5)))</f>
        <v>1.7999601835146677</v>
      </c>
      <c r="I49" s="5" t="s">
        <v>38</v>
      </c>
      <c r="J49" s="5"/>
    </row>
    <row r="50" spans="1:10" ht="15.75">
      <c r="A50" s="5" t="s">
        <v>34</v>
      </c>
      <c r="B50" s="5"/>
      <c r="C50" s="5"/>
      <c r="D50" s="5"/>
      <c r="E50" s="5"/>
      <c r="F50" s="5"/>
      <c r="G50" s="5"/>
      <c r="H50" s="16"/>
      <c r="I50" s="5"/>
      <c r="J50" s="5"/>
    </row>
    <row r="51" spans="1:10" ht="15.75">
      <c r="A51" s="13" t="s">
        <v>59</v>
      </c>
      <c r="B51" s="5"/>
      <c r="C51" s="5"/>
      <c r="D51" s="5"/>
      <c r="E51" s="5"/>
      <c r="F51" s="5"/>
      <c r="G51" s="5"/>
      <c r="H51" s="5"/>
      <c r="I51" s="5"/>
      <c r="J51" s="5"/>
    </row>
    <row r="52" spans="1:10" ht="15.7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>
      <c r="A53" s="5"/>
      <c r="B53" s="5"/>
      <c r="C53" s="5"/>
      <c r="D53" s="5"/>
      <c r="E53" s="5"/>
      <c r="F53" s="5"/>
      <c r="G53" s="5"/>
      <c r="H53" s="5"/>
      <c r="I53" s="5"/>
      <c r="J53" s="5"/>
    </row>
  </sheetData>
  <mergeCells count="3">
    <mergeCell ref="A6:I6"/>
    <mergeCell ref="A7:I7"/>
    <mergeCell ref="B36:G36"/>
  </mergeCells>
  <pageMargins left="0.7" right="0.7" top="0.25" bottom="0.25" header="0" footer="0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topLeftCell="A12" workbookViewId="0">
      <selection activeCell="L23" sqref="L23"/>
    </sheetView>
  </sheetViews>
  <sheetFormatPr defaultRowHeight="15"/>
  <sheetData>
    <row r="1" spans="1:9">
      <c r="A1" s="4" t="s">
        <v>23</v>
      </c>
      <c r="G1" s="4" t="s">
        <v>24</v>
      </c>
    </row>
    <row r="3" spans="1:9">
      <c r="A3" t="s">
        <v>22</v>
      </c>
    </row>
    <row r="4" spans="1:9">
      <c r="A4" t="s">
        <v>25</v>
      </c>
    </row>
    <row r="6" spans="1:9">
      <c r="A6" t="s">
        <v>4</v>
      </c>
      <c r="B6" t="s">
        <v>11</v>
      </c>
      <c r="H6" s="1">
        <v>7.26</v>
      </c>
    </row>
    <row r="8" spans="1:9">
      <c r="A8" t="s">
        <v>5</v>
      </c>
      <c r="B8" t="s">
        <v>12</v>
      </c>
      <c r="H8" s="1">
        <v>1</v>
      </c>
    </row>
    <row r="10" spans="1:9">
      <c r="A10" t="s">
        <v>6</v>
      </c>
      <c r="B10" t="s">
        <v>13</v>
      </c>
      <c r="H10" s="1">
        <v>1</v>
      </c>
    </row>
    <row r="12" spans="1:9">
      <c r="A12" t="s">
        <v>14</v>
      </c>
      <c r="H12" s="1">
        <v>1</v>
      </c>
    </row>
    <row r="13" spans="1:9">
      <c r="H13" s="2"/>
    </row>
    <row r="14" spans="1:9">
      <c r="A14" t="s">
        <v>21</v>
      </c>
      <c r="H14" s="1">
        <v>2000</v>
      </c>
      <c r="I14" t="s">
        <v>10</v>
      </c>
    </row>
    <row r="15" spans="1:9">
      <c r="H15" s="2"/>
    </row>
    <row r="16" spans="1:9">
      <c r="A16" t="s">
        <v>20</v>
      </c>
      <c r="H16" s="1">
        <v>26.86</v>
      </c>
      <c r="I16" t="s">
        <v>9</v>
      </c>
    </row>
    <row r="17" spans="1:9">
      <c r="G17" s="2"/>
    </row>
    <row r="18" spans="1:9">
      <c r="A18" t="s">
        <v>8</v>
      </c>
      <c r="B18" t="s">
        <v>15</v>
      </c>
      <c r="H18" s="1">
        <v>1</v>
      </c>
      <c r="I18" t="s">
        <v>1</v>
      </c>
    </row>
    <row r="20" spans="1:9">
      <c r="A20" t="s">
        <v>16</v>
      </c>
      <c r="H20" s="1">
        <v>2.625</v>
      </c>
      <c r="I20" t="s">
        <v>17</v>
      </c>
    </row>
    <row r="22" spans="1:9">
      <c r="A22" t="s">
        <v>18</v>
      </c>
      <c r="H22" s="1">
        <v>10</v>
      </c>
      <c r="I22" t="s">
        <v>1</v>
      </c>
    </row>
    <row r="24" spans="1:9">
      <c r="A24" t="s">
        <v>19</v>
      </c>
      <c r="H24" s="1">
        <v>100</v>
      </c>
      <c r="I24" t="s">
        <v>2</v>
      </c>
    </row>
    <row r="26" spans="1:9">
      <c r="A26" t="s">
        <v>26</v>
      </c>
      <c r="H26" s="3">
        <f>SUM(0.5*H22 + 0.05*H22)</f>
        <v>5.5</v>
      </c>
      <c r="I26" t="s">
        <v>3</v>
      </c>
    </row>
    <row r="28" spans="1:9">
      <c r="A28" t="s">
        <v>27</v>
      </c>
      <c r="H28" s="3">
        <f>SUM((1/H6) *H24 * H16)</f>
        <v>369.97245179063361</v>
      </c>
      <c r="I28" t="s">
        <v>0</v>
      </c>
    </row>
    <row r="30" spans="1:9">
      <c r="A30" t="s">
        <v>29</v>
      </c>
      <c r="H30" s="3">
        <f>SUM(2.34 * H28 / (H14 *H18))</f>
        <v>0.43286776859504128</v>
      </c>
    </row>
    <row r="31" spans="1:9">
      <c r="H31">
        <f>SUM((4.36*H22/H30)^0.5)</f>
        <v>10.036114788774519</v>
      </c>
    </row>
    <row r="32" spans="1:9">
      <c r="A32" s="4" t="s">
        <v>32</v>
      </c>
      <c r="H32" s="2"/>
    </row>
    <row r="33" spans="1:9">
      <c r="A33" t="s">
        <v>28</v>
      </c>
      <c r="H33" s="3">
        <f>SUM(H6*H8*H10*H12)</f>
        <v>7.26</v>
      </c>
      <c r="I33" t="s">
        <v>1</v>
      </c>
    </row>
    <row r="35" spans="1:9">
      <c r="A35" t="s">
        <v>7</v>
      </c>
      <c r="B35" t="s">
        <v>30</v>
      </c>
      <c r="E35" t="s">
        <v>31</v>
      </c>
      <c r="H35">
        <f>SUM(0.5 * H30 * (1 + H31))</f>
        <v>2.3885891912877808</v>
      </c>
      <c r="I35" t="s">
        <v>1</v>
      </c>
    </row>
    <row r="36" spans="1:9">
      <c r="A36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2015-02-04T17:18:51Z</cp:lastPrinted>
  <dcterms:created xsi:type="dcterms:W3CDTF">2015-01-21T01:32:58Z</dcterms:created>
  <dcterms:modified xsi:type="dcterms:W3CDTF">2015-02-04T17:29:41Z</dcterms:modified>
</cp:coreProperties>
</file>