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2005" windowHeight="12300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4519"/>
</workbook>
</file>

<file path=xl/calcChain.xml><?xml version="1.0" encoding="utf-8"?>
<calcChain xmlns="http://schemas.openxmlformats.org/spreadsheetml/2006/main">
  <c r="E33" i="7"/>
  <c r="E37" s="1"/>
  <c r="E50" s="1"/>
  <c r="E37" i="6"/>
  <c r="E50" s="1"/>
  <c r="E33"/>
  <c r="E33" i="5"/>
  <c r="E37" s="1"/>
  <c r="E50" s="1"/>
  <c r="E37" i="4"/>
  <c r="E50" s="1"/>
  <c r="E33"/>
  <c r="E37" i="3"/>
  <c r="E50" s="1"/>
  <c r="E33"/>
  <c r="E37" i="8"/>
  <c r="E50" s="1"/>
  <c r="E33" i="1"/>
  <c r="E37" s="1"/>
  <c r="E50" s="1"/>
  <c r="E37" i="2"/>
  <c r="E50" s="1"/>
  <c r="E33"/>
  <c r="E33" i="8"/>
  <c r="D12"/>
  <c r="E25" s="1"/>
  <c r="D10"/>
  <c r="D11" s="1"/>
  <c r="E21" s="1"/>
  <c r="E22" s="1"/>
  <c r="E29" s="1"/>
  <c r="E8"/>
  <c r="E7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E24" i="8" l="1"/>
  <c r="E31" s="1"/>
  <c r="E26"/>
  <c r="E26" i="7"/>
  <c r="E24"/>
  <c r="E31" s="1"/>
  <c r="E26" i="6"/>
  <c r="E24"/>
  <c r="E31" s="1"/>
  <c r="E24" i="5"/>
  <c r="E26"/>
  <c r="E24" i="4"/>
  <c r="E26"/>
  <c r="E24" i="1"/>
  <c r="E26"/>
  <c r="E26" i="3"/>
  <c r="E24"/>
  <c r="E25" i="2"/>
  <c r="E24"/>
  <c r="E31" s="1"/>
  <c r="E31" i="5" l="1"/>
  <c r="E31" i="4"/>
  <c r="E31" i="3"/>
  <c r="E31" i="1"/>
</calcChain>
</file>

<file path=xl/sharedStrings.xml><?xml version="1.0" encoding="utf-8"?>
<sst xmlns="http://schemas.openxmlformats.org/spreadsheetml/2006/main" count="247" uniqueCount="40">
  <si>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</si>
  <si>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</si>
  <si>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</si>
  <si>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</si>
  <si>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</si>
  <si>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</si>
  <si>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</si>
  <si>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</si>
  <si>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</si>
  <si>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</si>
  <si>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</si>
  <si>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</si>
  <si>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</si>
  <si>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</si>
  <si>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</si>
  <si>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</si>
  <si>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</si>
  <si>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</si>
  <si>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</si>
  <si>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</si>
  <si>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</si>
  <si>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</si>
  <si>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>SAMPLE -  E1300 Page 54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</si>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</sst>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workbookViewId="0">
      <selection activeCell="G23" sqref="G23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36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0.25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37</v>
      </c>
      <c r="E21" s="6">
        <f>E18 /144 *(D11^2) / (E16 *( E17^4))</f>
        <v>11.169462807138464</v>
      </c>
    </row>
    <row r="22" spans="1:7">
      <c r="A22" t="s">
        <v>39</v>
      </c>
      <c r="E22" s="6">
        <f>LN(E21)</f>
        <v>2.4131835194571689</v>
      </c>
    </row>
    <row r="24" spans="1:7">
      <c r="A24" t="s">
        <v>33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34</v>
      </c>
      <c r="E25">
        <f>SUM(-2.29 +5.83 * D12 - 2.17 * D12^2 + 0.2067 * D12^3)</f>
        <v>2.0646315863355609</v>
      </c>
    </row>
    <row r="26" spans="1:7">
      <c r="A26" t="s">
        <v>35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38</v>
      </c>
      <c r="E29">
        <f>LN(E22)</f>
        <v>0.88094683822962672</v>
      </c>
    </row>
    <row r="31" spans="1:7">
      <c r="A31" t="s">
        <v>11</v>
      </c>
      <c r="D31" t="s">
        <v>10</v>
      </c>
      <c r="E31" s="9">
        <f>SUM(E17 * EXP(E24 + E25 *E29 +E26 * E29^2))</f>
        <v>0.11534812634311621</v>
      </c>
    </row>
    <row r="33" spans="1:5">
      <c r="A33" t="s">
        <v>23</v>
      </c>
      <c r="E33">
        <f>SUM(E16 * E17^2)</f>
        <v>650000</v>
      </c>
    </row>
    <row r="37" spans="1:5">
      <c r="A37" t="s">
        <v>24</v>
      </c>
      <c r="E37">
        <f>((1.365*10^-29)*(D11^-6)*(E33^7)*EXP(E45))</f>
        <v>1.5262941274442098E-5</v>
      </c>
    </row>
    <row r="38" spans="1:5">
      <c r="A38" t="s">
        <v>29</v>
      </c>
    </row>
    <row r="41" spans="1:5">
      <c r="A41" t="s">
        <v>26</v>
      </c>
    </row>
    <row r="42" spans="1:5">
      <c r="A42" t="s">
        <v>25</v>
      </c>
    </row>
    <row r="44" spans="1:5">
      <c r="A44" t="s">
        <v>27</v>
      </c>
    </row>
    <row r="45" spans="1:5">
      <c r="A45" t="s">
        <v>28</v>
      </c>
      <c r="E45" s="1">
        <v>5</v>
      </c>
    </row>
    <row r="48" spans="1:5">
      <c r="A48" t="s">
        <v>30</v>
      </c>
    </row>
    <row r="50" spans="1:5">
      <c r="A50" t="s">
        <v>31</v>
      </c>
      <c r="E50">
        <f>((E37)/((1.365*10^-29)*1^0.4375 * D11))^0.1429</f>
        <v>973.7779044134669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32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37</v>
      </c>
      <c r="E21" s="6">
        <f>E18 /144 *(D11^2) / (E16 *( E17^4))</f>
        <v>1.1529475775999998</v>
      </c>
    </row>
    <row r="22" spans="1:5">
      <c r="A22" t="s">
        <v>39</v>
      </c>
      <c r="E22" s="6">
        <f>LN(E21)</f>
        <v>0.14232177416484298</v>
      </c>
    </row>
    <row r="24" spans="1:5">
      <c r="A24" t="s">
        <v>33</v>
      </c>
      <c r="E24">
        <f>SUM(0.553 - (3.83  * D12)+ (1.11 * D12^2) - 0.0969 * D12^3)</f>
        <v>-2.2726115475173261</v>
      </c>
    </row>
    <row r="25" spans="1:5">
      <c r="A25" t="s">
        <v>34</v>
      </c>
      <c r="E25">
        <f>SUM(-2.29 +5.83 * D12 - 2.17 * D12^2 + 0.2067 * D12^3)</f>
        <v>1.5863578028185392</v>
      </c>
    </row>
    <row r="26" spans="1:5">
      <c r="A26" t="s">
        <v>35</v>
      </c>
      <c r="E26">
        <f>SUM(1.485 - 1.908 * D12 +0.815*D12^2 -0.0822*D12^3)</f>
        <v>0.30740279494523232</v>
      </c>
    </row>
    <row r="29" spans="1:5">
      <c r="A29" t="s">
        <v>38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23</v>
      </c>
      <c r="E33">
        <f>SUM(E16 * E17^2)</f>
        <v>2600000</v>
      </c>
    </row>
    <row r="37" spans="1:5">
      <c r="A37" t="s">
        <v>24</v>
      </c>
      <c r="E37">
        <f>((1.365*10^-29)*(D11^-6)*(E33^7)*EXP(E45))</f>
        <v>5.5509382991010582E-2</v>
      </c>
    </row>
    <row r="38" spans="1:5">
      <c r="A38" t="s">
        <v>29</v>
      </c>
    </row>
    <row r="41" spans="1:5">
      <c r="A41" t="s">
        <v>26</v>
      </c>
    </row>
    <row r="42" spans="1:5">
      <c r="A42" t="s">
        <v>25</v>
      </c>
    </row>
    <row r="44" spans="1:5">
      <c r="A44" t="s">
        <v>27</v>
      </c>
    </row>
    <row r="45" spans="1:5">
      <c r="A45" t="s">
        <v>28</v>
      </c>
      <c r="E45" s="1">
        <v>5</v>
      </c>
    </row>
    <row r="48" spans="1:5">
      <c r="A48" t="s">
        <v>30</v>
      </c>
    </row>
    <row r="50" spans="1:5">
      <c r="A50" t="s">
        <v>31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32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37</v>
      </c>
      <c r="E21" s="6">
        <f>E18 /144 *(D11^2) / (E16 *( E17^4))</f>
        <v>0.84293536513846168</v>
      </c>
    </row>
    <row r="22" spans="1:5">
      <c r="A22" t="s">
        <v>39</v>
      </c>
      <c r="E22" s="6">
        <f>LN(E21)</f>
        <v>-0.17086499635337893</v>
      </c>
    </row>
    <row r="24" spans="1:5">
      <c r="A24" t="s">
        <v>33</v>
      </c>
      <c r="E24">
        <f>SUM(0.553 - (3.83  * D12)+ (1.11 * D12^2) - 0.0969 * D12^3)</f>
        <v>-2.5717737039571094</v>
      </c>
    </row>
    <row r="25" spans="1:5">
      <c r="A25" t="s">
        <v>34</v>
      </c>
      <c r="E25">
        <f>SUM(-2.29 +5.83 * D12 - 2.17 * D12^2 + 0.2067 * D12^3)</f>
        <v>1.8994364820479706</v>
      </c>
    </row>
    <row r="26" spans="1:5">
      <c r="A26" t="s">
        <v>35</v>
      </c>
      <c r="E26">
        <f>SUM(1.485 - 1.908 * D12 +0.815*D12^2 -0.0822*D12^3)</f>
        <v>0.23499806807399554</v>
      </c>
    </row>
    <row r="29" spans="1:5">
      <c r="A29" t="s">
        <v>38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23</v>
      </c>
      <c r="E33">
        <f>SUM(E16 * E17^2)</f>
        <v>2600000</v>
      </c>
    </row>
    <row r="37" spans="1:5">
      <c r="A37" t="s">
        <v>24</v>
      </c>
      <c r="E37">
        <f>((1.365*10^-29)*(D11^-6)*(E33^7)*EXP(E45))</f>
        <v>0.14204052169168255</v>
      </c>
    </row>
    <row r="38" spans="1:5">
      <c r="A38" t="s">
        <v>29</v>
      </c>
    </row>
    <row r="41" spans="1:5">
      <c r="A41" t="s">
        <v>26</v>
      </c>
    </row>
    <row r="42" spans="1:5">
      <c r="A42" t="s">
        <v>25</v>
      </c>
    </row>
    <row r="44" spans="1:5">
      <c r="A44" t="s">
        <v>27</v>
      </c>
    </row>
    <row r="45" spans="1:5">
      <c r="A45" t="s">
        <v>28</v>
      </c>
      <c r="E45" s="1">
        <v>5</v>
      </c>
    </row>
    <row r="48" spans="1:5">
      <c r="A48" t="s">
        <v>30</v>
      </c>
    </row>
    <row r="50" spans="1:5">
      <c r="A50" t="s">
        <v>31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37</v>
      </c>
      <c r="E21" s="6">
        <f>E18 /144 *(D11^2) / (E16 *( E17^4))</f>
        <v>1.3024448781926401</v>
      </c>
    </row>
    <row r="22" spans="1:5">
      <c r="A22" t="s">
        <v>39</v>
      </c>
      <c r="E22" s="6">
        <f>LN(E21)</f>
        <v>0.26424317374421763</v>
      </c>
    </row>
    <row r="24" spans="1:5">
      <c r="A24" t="s">
        <v>33</v>
      </c>
      <c r="E24">
        <f>SUM(0.553 - (3.83  * D12)+ (1.11 * D12^2) - 0.0969 * D12^3)</f>
        <v>-2.3889208434667992</v>
      </c>
    </row>
    <row r="25" spans="1:5">
      <c r="A25" t="s">
        <v>34</v>
      </c>
      <c r="E25">
        <f>SUM(-2.29 +5.83 * D12 - 2.17 * D12^2 + 0.2067 * D12^3)</f>
        <v>1.7125870219188291</v>
      </c>
    </row>
    <row r="26" spans="1:5">
      <c r="A26" t="s">
        <v>35</v>
      </c>
      <c r="E26">
        <f>SUM(1.485 - 1.908 * D12 +0.815*D12^2 -0.0822*D12^3)</f>
        <v>0.27684705981386187</v>
      </c>
    </row>
    <row r="29" spans="1:5">
      <c r="A29" t="s">
        <v>38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23</v>
      </c>
      <c r="E33">
        <f>SUM(E16 * E17^2)</f>
        <v>2600000</v>
      </c>
    </row>
    <row r="37" spans="1:5">
      <c r="A37" t="s">
        <v>24</v>
      </c>
      <c r="E37">
        <f>((1.365*10^-29)*(D11^-6)*(E33^7)*EXP(E45))</f>
        <v>28086.170794731283</v>
      </c>
    </row>
    <row r="38" spans="1:5">
      <c r="A38" t="s">
        <v>29</v>
      </c>
    </row>
    <row r="41" spans="1:5">
      <c r="A41" t="s">
        <v>26</v>
      </c>
    </row>
    <row r="42" spans="1:5">
      <c r="A42" t="s">
        <v>25</v>
      </c>
    </row>
    <row r="44" spans="1:5">
      <c r="A44" t="s">
        <v>27</v>
      </c>
    </row>
    <row r="45" spans="1:5">
      <c r="A45" t="s">
        <v>28</v>
      </c>
      <c r="E45" s="1">
        <v>18.5</v>
      </c>
    </row>
    <row r="48" spans="1:5">
      <c r="A48" t="s">
        <v>30</v>
      </c>
    </row>
    <row r="50" spans="1:5">
      <c r="A50" t="s">
        <v>31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37</v>
      </c>
      <c r="E21" s="6">
        <f>E18 /144 *(D11^2) / (E16 *( E17^4))</f>
        <v>6.5626503438461548E-2</v>
      </c>
    </row>
    <row r="22" spans="1:5">
      <c r="A22" t="s">
        <v>39</v>
      </c>
      <c r="E22" s="6">
        <f>LN(E21)</f>
        <v>-2.723775648794307</v>
      </c>
    </row>
    <row r="24" spans="1:5">
      <c r="A24" t="s">
        <v>33</v>
      </c>
      <c r="E24">
        <f>SUM(0.553 - (3.83  * D12)+ (1.11 * D12^2) - 0.0969 * D12^3)</f>
        <v>-2.3046291155586558</v>
      </c>
    </row>
    <row r="25" spans="1:5">
      <c r="A25" t="s">
        <v>34</v>
      </c>
      <c r="E25">
        <f>SUM(-2.29 +5.83 * D12 - 2.17 * D12^2 + 0.2067 * D12^3)</f>
        <v>1.6216176665485915</v>
      </c>
    </row>
    <row r="26" spans="1:5">
      <c r="A26" t="s">
        <v>35</v>
      </c>
      <c r="E26">
        <f>SUM(1.485 - 1.908 * D12 +0.815*D12^2 -0.0822*D12^3)</f>
        <v>0.29871818525101518</v>
      </c>
    </row>
    <row r="29" spans="1:5">
      <c r="A29" t="s">
        <v>38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23</v>
      </c>
      <c r="E33">
        <f>SUM(E16 * E17^2)</f>
        <v>2600000</v>
      </c>
    </row>
    <row r="37" spans="1:5">
      <c r="A37" t="s">
        <v>24</v>
      </c>
      <c r="E37">
        <f>((1.365*10^-29)*(D11^-6)*(E33^7)*EXP(E45))</f>
        <v>300.9936172153046</v>
      </c>
    </row>
    <row r="38" spans="1:5">
      <c r="A38" t="s">
        <v>29</v>
      </c>
    </row>
    <row r="41" spans="1:5">
      <c r="A41" t="s">
        <v>26</v>
      </c>
    </row>
    <row r="42" spans="1:5">
      <c r="A42" t="s">
        <v>25</v>
      </c>
    </row>
    <row r="44" spans="1:5">
      <c r="A44" t="s">
        <v>27</v>
      </c>
    </row>
    <row r="45" spans="1:5">
      <c r="A45" t="s">
        <v>28</v>
      </c>
      <c r="E45" s="1">
        <v>5</v>
      </c>
    </row>
    <row r="48" spans="1:5">
      <c r="A48" t="s">
        <v>30</v>
      </c>
    </row>
    <row r="50" spans="1:5">
      <c r="A50" t="s">
        <v>31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37</v>
      </c>
      <c r="E21" s="6">
        <f>E18 /144 *(D11^2) / (E16 *( E17^4))</f>
        <v>3.6079403447311753E-2</v>
      </c>
    </row>
    <row r="22" spans="1:5">
      <c r="A22" t="s">
        <v>39</v>
      </c>
      <c r="E22" s="6">
        <f>LN(E21)</f>
        <v>-3.3220331180898222</v>
      </c>
    </row>
    <row r="24" spans="1:5">
      <c r="A24" t="s">
        <v>33</v>
      </c>
      <c r="E24">
        <f>SUM(0.553 - (3.83  * D12)+ (1.11 * D12^2) - 0.0969 * D12^3)</f>
        <v>-2.9030379826188479</v>
      </c>
    </row>
    <row r="25" spans="1:5">
      <c r="A25" t="s">
        <v>34</v>
      </c>
      <c r="E25">
        <f>SUM(-2.29 +5.83 * D12 - 2.17 * D12^2 + 0.2067 * D12^3)</f>
        <v>2.1887882075283907</v>
      </c>
    </row>
    <row r="26" spans="1:5">
      <c r="A26" t="s">
        <v>35</v>
      </c>
      <c r="E26">
        <f>SUM(1.485 - 1.908 * D12 +0.815*D12^2 -0.0822*D12^3)</f>
        <v>0.18532973036729897</v>
      </c>
    </row>
    <row r="29" spans="1:5">
      <c r="A29" t="s">
        <v>38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23</v>
      </c>
      <c r="E33">
        <f>SUM(E16 * E17^2)</f>
        <v>2600000</v>
      </c>
    </row>
    <row r="37" spans="1:5">
      <c r="A37" t="s">
        <v>24</v>
      </c>
      <c r="E37">
        <f>((1.365*10^-29)*(D11^-6)*(E33^7)*EXP(E45))</f>
        <v>1321272952.9505315</v>
      </c>
    </row>
    <row r="38" spans="1:5">
      <c r="A38" t="s">
        <v>29</v>
      </c>
    </row>
    <row r="41" spans="1:5">
      <c r="A41" t="s">
        <v>26</v>
      </c>
    </row>
    <row r="42" spans="1:5">
      <c r="A42" t="s">
        <v>25</v>
      </c>
    </row>
    <row r="44" spans="1:5">
      <c r="A44" t="s">
        <v>27</v>
      </c>
    </row>
    <row r="45" spans="1:5">
      <c r="A45" t="s">
        <v>28</v>
      </c>
      <c r="E45" s="1">
        <v>18.5</v>
      </c>
    </row>
    <row r="48" spans="1:5">
      <c r="A48" t="s">
        <v>30</v>
      </c>
    </row>
    <row r="50" spans="1:5">
      <c r="A50" t="s">
        <v>31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37</v>
      </c>
      <c r="E21" s="6">
        <f>E18 /144 *(D11^2) / (E16 *( E17^4))</f>
        <v>0.14735145572164904</v>
      </c>
    </row>
    <row r="22" spans="1:5">
      <c r="A22" t="s">
        <v>39</v>
      </c>
      <c r="E22" s="6">
        <f>LN(E21)</f>
        <v>-1.9149346905011255</v>
      </c>
    </row>
    <row r="24" spans="1:5">
      <c r="A24" t="s">
        <v>33</v>
      </c>
      <c r="E24">
        <f>SUM(0.553 - (3.83  * D12)+ (1.11 * D12^2) - 0.0969 * D12^3)</f>
        <v>-3.0564959633468058</v>
      </c>
    </row>
    <row r="25" spans="1:5">
      <c r="A25" t="s">
        <v>34</v>
      </c>
      <c r="E25">
        <f>SUM(-2.29 +5.83 * D12 - 2.17 * D12^2 + 0.2067 * D12^3)</f>
        <v>2.2909997151569277</v>
      </c>
    </row>
    <row r="26" spans="1:5">
      <c r="A26" t="s">
        <v>35</v>
      </c>
      <c r="E26">
        <f>SUM(1.485 - 1.908 * D12 +0.815*D12^2 -0.0822*D12^3)</f>
        <v>0.17919547365385435</v>
      </c>
    </row>
    <row r="29" spans="1:5">
      <c r="A29" t="s">
        <v>38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23</v>
      </c>
      <c r="E33">
        <f>SUM(E16 * E17^2)</f>
        <v>2600000</v>
      </c>
    </row>
    <row r="37" spans="1:5">
      <c r="A37" t="s">
        <v>24</v>
      </c>
      <c r="E37">
        <f>((1.365*10^-29)*(D11^-6)*(E33^7)*EXP(E45))</f>
        <v>19395782.129298512</v>
      </c>
    </row>
    <row r="38" spans="1:5">
      <c r="A38" t="s">
        <v>29</v>
      </c>
    </row>
    <row r="41" spans="1:5">
      <c r="A41" t="s">
        <v>26</v>
      </c>
    </row>
    <row r="42" spans="1:5">
      <c r="A42" t="s">
        <v>25</v>
      </c>
    </row>
    <row r="44" spans="1:5">
      <c r="A44" t="s">
        <v>27</v>
      </c>
    </row>
    <row r="45" spans="1:5">
      <c r="A45" t="s">
        <v>28</v>
      </c>
      <c r="E45" s="1">
        <v>18.5</v>
      </c>
    </row>
    <row r="48" spans="1:5">
      <c r="A48" t="s">
        <v>30</v>
      </c>
    </row>
    <row r="50" spans="1:5">
      <c r="A50" t="s">
        <v>31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topLeftCell="A20" workbookViewId="0">
      <selection activeCell="E50" sqref="E50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22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5</v>
      </c>
      <c r="E7" s="10">
        <f>D7 * 12</f>
        <v>60</v>
      </c>
    </row>
    <row r="8" spans="1:5">
      <c r="A8" t="s">
        <v>9</v>
      </c>
      <c r="D8" s="7">
        <v>4.1666600000000003</v>
      </c>
      <c r="E8" s="10">
        <f>SUM(D8 * 12)</f>
        <v>49.999920000000003</v>
      </c>
    </row>
    <row r="10" spans="1:5">
      <c r="A10" t="s">
        <v>1</v>
      </c>
      <c r="D10" s="6">
        <f>D7 * D8</f>
        <v>20.833300000000001</v>
      </c>
      <c r="E10" t="s">
        <v>2</v>
      </c>
    </row>
    <row r="11" spans="1:5">
      <c r="A11" t="s">
        <v>0</v>
      </c>
      <c r="D11" s="6">
        <f>D10 * 144</f>
        <v>2999.9952000000003</v>
      </c>
      <c r="E11" t="s">
        <v>3</v>
      </c>
    </row>
    <row r="12" spans="1:5">
      <c r="A12" t="s">
        <v>4</v>
      </c>
      <c r="D12" s="8">
        <f>D7 /D8</f>
        <v>1.200001920003072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0.22</v>
      </c>
    </row>
    <row r="18" spans="1:5" ht="15.75">
      <c r="A18" s="4" t="s">
        <v>7</v>
      </c>
      <c r="E18" s="1">
        <v>38</v>
      </c>
    </row>
    <row r="21" spans="1:5">
      <c r="A21" t="s">
        <v>37</v>
      </c>
      <c r="E21" s="6">
        <f>E18 /144 *(D11^2) / (E16 *( E17^4))</f>
        <v>97.485082066943221</v>
      </c>
    </row>
    <row r="22" spans="1:5">
      <c r="A22" t="s">
        <v>39</v>
      </c>
      <c r="E22" s="6">
        <f>LN(E21)</f>
        <v>4.5796993618558197</v>
      </c>
    </row>
    <row r="24" spans="1:5">
      <c r="A24" t="s">
        <v>33</v>
      </c>
      <c r="E24">
        <f>SUM(0.553 - (3.83  * D12)+ (1.11 * D12^2) - 0.0969 * D12^3)</f>
        <v>-2.6120462424494222</v>
      </c>
    </row>
    <row r="25" spans="1:5">
      <c r="A25" t="s">
        <v>34</v>
      </c>
      <c r="E25">
        <f>SUM(-2.29 +5.83 * D12 - 2.17 * D12^2 + 0.2067 * D12^3)</f>
        <v>1.9383805086918779</v>
      </c>
    </row>
    <row r="26" spans="1:5">
      <c r="A26" t="s">
        <v>35</v>
      </c>
      <c r="E26">
        <f>SUM(1.485 - 1.908 * D12 +0.815*D12^2 -0.0822*D12^3)</f>
        <v>0.22695781036129023</v>
      </c>
    </row>
    <row r="29" spans="1:5">
      <c r="A29" t="s">
        <v>38</v>
      </c>
      <c r="E29">
        <f>LN(E22)</f>
        <v>1.5216333544553984</v>
      </c>
    </row>
    <row r="31" spans="1:5">
      <c r="A31" t="s">
        <v>11</v>
      </c>
      <c r="D31" t="s">
        <v>10</v>
      </c>
      <c r="E31" s="9">
        <f>SUM(E17 * EXP(E24 + E25 *E29 +E26 * E29^2))</f>
        <v>0.52143081792244794</v>
      </c>
    </row>
    <row r="33" spans="1:5">
      <c r="A33" t="s">
        <v>23</v>
      </c>
      <c r="E33">
        <f>SUM(E16 * E17^2)</f>
        <v>503360</v>
      </c>
    </row>
    <row r="37" spans="1:5">
      <c r="A37" t="s">
        <v>24</v>
      </c>
      <c r="E37">
        <f>((1.365*10^-29)*(D11^-6)*(E33^7)*EXP(E45))</f>
        <v>1.6596179144690915E-2</v>
      </c>
    </row>
    <row r="38" spans="1:5">
      <c r="A38" t="s">
        <v>29</v>
      </c>
    </row>
    <row r="41" spans="1:5">
      <c r="A41" t="s">
        <v>26</v>
      </c>
    </row>
    <row r="42" spans="1:5">
      <c r="A42" t="s">
        <v>25</v>
      </c>
    </row>
    <row r="44" spans="1:5">
      <c r="A44" t="s">
        <v>27</v>
      </c>
    </row>
    <row r="45" spans="1:5">
      <c r="A45" t="s">
        <v>28</v>
      </c>
      <c r="E45" s="1">
        <v>18.5</v>
      </c>
    </row>
    <row r="48" spans="1:5">
      <c r="A48" t="s">
        <v>30</v>
      </c>
    </row>
    <row r="50" spans="1:5">
      <c r="A50" t="s">
        <v>31</v>
      </c>
      <c r="E50">
        <f>((E37)/((1.365*10^-29)*1^0.4375 * D11))^0.1429</f>
        <v>2363.4595595590536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David</cp:lastModifiedBy>
  <cp:lastPrinted>2014-08-16T23:11:10Z</cp:lastPrinted>
  <dcterms:created xsi:type="dcterms:W3CDTF">2014-08-14T18:44:08Z</dcterms:created>
  <dcterms:modified xsi:type="dcterms:W3CDTF">2014-08-20T16:21:56Z</dcterms:modified>
</cp:coreProperties>
</file>