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jpeg" ContentType="image/jpe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ind Long Side" sheetId="1" state="visible" r:id="rId3"/>
    <sheet name="Wind Short Sid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<sst xmlns="http://schemas.openxmlformats.org/spreadsheetml/2006/main" count="126" uniqueCount="72">
  <si>
    <t xml:space="preserve">This page applies the forces at the long side of the building but supported by the short wide side</t>
  </si>
  <si>
    <t xml:space="preserve">Overall Building Size =</t>
  </si>
  <si>
    <t xml:space="preserve">ft long x </t>
  </si>
  <si>
    <t xml:space="preserve">ft wide</t>
  </si>
  <si>
    <r>
      <rPr>
        <sz val="12"/>
        <color theme="1"/>
        <rFont val="Arial"/>
        <family val="2"/>
        <charset val="1"/>
      </rPr>
      <t xml:space="preserve">Building mean height (</t>
    </r>
    <r>
      <rPr>
        <i val="true"/>
        <sz val="12"/>
        <color theme="1"/>
        <rFont val="Arial"/>
        <family val="2"/>
        <charset val="1"/>
      </rPr>
      <t xml:space="preserve">h</t>
    </r>
    <r>
      <rPr>
        <sz val="12"/>
        <color theme="1"/>
        <rFont val="Arial"/>
        <family val="2"/>
        <charset val="1"/>
      </rPr>
      <t xml:space="preserve">) =</t>
    </r>
  </si>
  <si>
    <t xml:space="preserve">ft  </t>
  </si>
  <si>
    <r>
      <rPr>
        <i val="true"/>
        <sz val="12"/>
        <color theme="1"/>
        <rFont val="Arial"/>
        <family val="2"/>
        <charset val="1"/>
      </rPr>
      <t xml:space="preserve">a</t>
    </r>
    <r>
      <rPr>
        <sz val="12"/>
        <color theme="1"/>
        <rFont val="Arial"/>
        <family val="2"/>
        <charset val="1"/>
      </rPr>
      <t xml:space="preserve"> = 10 % of least horizontal dimension or 0.4</t>
    </r>
    <r>
      <rPr>
        <i val="true"/>
        <sz val="12"/>
        <color theme="1"/>
        <rFont val="Arial"/>
        <family val="2"/>
        <charset val="1"/>
      </rPr>
      <t xml:space="preserve">h</t>
    </r>
    <r>
      <rPr>
        <sz val="12"/>
        <color theme="1"/>
        <rFont val="Arial"/>
        <family val="2"/>
        <charset val="1"/>
      </rPr>
      <t xml:space="preserve">; which ever is smaller. But not less than 4% of least horizontal dimension or 3 ft</t>
    </r>
  </si>
  <si>
    <t xml:space="preserve">10% of least horizontal dimension =</t>
  </si>
  <si>
    <t xml:space="preserve">ft</t>
  </si>
  <si>
    <r>
      <rPr>
        <sz val="12"/>
        <color theme="1"/>
        <rFont val="Arial"/>
        <family val="2"/>
        <charset val="1"/>
      </rPr>
      <t xml:space="preserve">0.4</t>
    </r>
    <r>
      <rPr>
        <i val="true"/>
        <sz val="12"/>
        <color theme="1"/>
        <rFont val="Arial"/>
        <family val="2"/>
        <charset val="1"/>
      </rPr>
      <t xml:space="preserve">h</t>
    </r>
    <r>
      <rPr>
        <sz val="12"/>
        <color theme="1"/>
        <rFont val="Arial"/>
        <family val="2"/>
        <charset val="1"/>
      </rPr>
      <t xml:space="preserve"> =</t>
    </r>
  </si>
  <si>
    <t xml:space="preserve">4% of least horizontal dimension =</t>
  </si>
  <si>
    <r>
      <rPr>
        <sz val="12"/>
        <color theme="1"/>
        <rFont val="Arial"/>
        <family val="2"/>
        <charset val="1"/>
      </rPr>
      <t xml:space="preserve">Therefore </t>
    </r>
    <r>
      <rPr>
        <i val="true"/>
        <sz val="12"/>
        <color theme="1"/>
        <rFont val="Arial"/>
        <family val="2"/>
        <charset val="1"/>
      </rPr>
      <t xml:space="preserve">a</t>
    </r>
    <r>
      <rPr>
        <sz val="12"/>
        <color theme="1"/>
        <rFont val="Arial"/>
        <family val="2"/>
        <charset val="1"/>
      </rPr>
      <t xml:space="preserve"> =</t>
    </r>
  </si>
  <si>
    <r>
      <rPr>
        <sz val="12"/>
        <color theme="1"/>
        <rFont val="Arial"/>
        <family val="2"/>
        <charset val="1"/>
      </rPr>
      <t xml:space="preserve">This means that each end of the building carries the loads of A for a distance of 2</t>
    </r>
    <r>
      <rPr>
        <i val="true"/>
        <sz val="12"/>
        <color theme="1"/>
        <rFont val="Arial"/>
        <family val="2"/>
        <charset val="1"/>
      </rPr>
      <t xml:space="preserve">a</t>
    </r>
  </si>
  <si>
    <t xml:space="preserve">The following are calculations are from MWFRS Wind Loads; (+) numbers act toward and (-) numbers act away from the normal surfaces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</si>
  <si>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</si>
  <si>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</si>
  <si>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</si>
  <si>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</si>
  <si>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</si>
  <si>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</si>
  <si>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</si>
  <si>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</si>
  <si>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Loads psf</t>
  </si>
  <si>
    <t xml:space="preserve">Length, ft</t>
  </si>
  <si>
    <t xml:space="preserve">Height, ft</t>
  </si>
  <si>
    <t xml:space="preserve">Pressure #</t>
  </si>
  <si>
    <t xml:space="preserve">Each end of the Short side of the building will be supporting 1/2 load applied to the Long side=</t>
  </si>
  <si>
    <t xml:space="preserve">#</t>
  </si>
  <si>
    <t xml:space="preserve">Shear is calculated using </t>
  </si>
  <si>
    <r>
      <rPr>
        <sz val="12"/>
        <color theme="1"/>
        <rFont val="Arial"/>
        <family val="2"/>
        <charset val="1"/>
      </rPr>
      <t xml:space="preserve">V =</t>
    </r>
    <r>
      <rPr>
        <i val="true"/>
        <sz val="12"/>
        <color theme="1"/>
        <rFont val="Arial"/>
        <family val="2"/>
        <charset val="1"/>
      </rPr>
      <t xml:space="preserve"> v</t>
    </r>
    <r>
      <rPr>
        <sz val="12"/>
        <color theme="1"/>
        <rFont val="Arial"/>
        <family val="2"/>
        <charset val="1"/>
      </rPr>
      <t xml:space="preserve"> Σ</t>
    </r>
    <r>
      <rPr>
        <i val="true"/>
        <sz val="12"/>
        <color theme="1"/>
        <rFont val="Arial"/>
        <family val="2"/>
        <charset val="1"/>
      </rPr>
      <t xml:space="preserve">b</t>
    </r>
    <r>
      <rPr>
        <i val="true"/>
        <vertAlign val="subscript"/>
        <sz val="12"/>
        <color theme="1"/>
        <rFont val="Arial"/>
        <family val="2"/>
        <charset val="1"/>
      </rPr>
      <t xml:space="preserve">i</t>
    </r>
  </si>
  <si>
    <t xml:space="preserve">V</t>
  </si>
  <si>
    <t xml:space="preserve">  = total allowable shear capacity of wall (lb)</t>
  </si>
  <si>
    <t xml:space="preserve">v</t>
  </si>
  <si>
    <t xml:space="preserve">  = allowable shear capacity per unit length (lb/ft)</t>
  </si>
  <si>
    <r>
      <rPr>
        <sz val="12"/>
        <color theme="1"/>
        <rFont val="Arial"/>
        <family val="2"/>
        <charset val="1"/>
      </rPr>
      <t xml:space="preserve">Σ</t>
    </r>
    <r>
      <rPr>
        <i val="true"/>
        <sz val="12"/>
        <color theme="1"/>
        <rFont val="Arial"/>
        <family val="2"/>
        <charset val="1"/>
      </rPr>
      <t xml:space="preserve">b</t>
    </r>
    <r>
      <rPr>
        <i val="true"/>
        <vertAlign val="subscript"/>
        <sz val="12"/>
        <color theme="1"/>
        <rFont val="Arial"/>
        <family val="2"/>
        <charset val="1"/>
      </rPr>
      <t xml:space="preserve">i</t>
    </r>
  </si>
  <si>
    <t xml:space="preserve">  = sum of lengths of full-height sheathing segments</t>
  </si>
  <si>
    <r>
      <rPr>
        <sz val="12"/>
        <color theme="1"/>
        <rFont val="Arial"/>
        <family val="2"/>
        <charset val="1"/>
      </rPr>
      <t xml:space="preserve">Using 15/32" CDX Plywood, 10d (3" x 0.148" common or 3" x 0.128 galv box nails) and the nail pattern around perimeter of plywood is 4" the pressure available to act in shear (</t>
    </r>
    <r>
      <rPr>
        <i val="true"/>
        <sz val="12"/>
        <color theme="1"/>
        <rFont val="Arial"/>
        <family val="2"/>
        <charset val="1"/>
      </rPr>
      <t xml:space="preserve">v</t>
    </r>
    <r>
      <rPr>
        <sz val="12"/>
        <color theme="1"/>
        <rFont val="Arial"/>
        <family val="2"/>
        <charset val="1"/>
      </rPr>
      <t xml:space="preserve">) is equal to </t>
    </r>
  </si>
  <si>
    <t xml:space="preserve">plf of shear</t>
  </si>
  <si>
    <t xml:space="preserve">Each interior shear wall is</t>
  </si>
  <si>
    <t xml:space="preserve">linear ft in length</t>
  </si>
  <si>
    <t xml:space="preserve">Each full exterior shear wall is</t>
  </si>
  <si>
    <t xml:space="preserve">V interior=</t>
  </si>
  <si>
    <t xml:space="preserve"># (lb) with one side plywood and </t>
  </si>
  <si>
    <t xml:space="preserve"># (lb) with plywood each side</t>
  </si>
  <si>
    <t xml:space="preserve">V exterior=</t>
  </si>
  <si>
    <t xml:space="preserve"># (lb) with one side plywood</t>
  </si>
  <si>
    <t xml:space="preserve">0 interior shear walls with plywood both sides</t>
  </si>
  <si>
    <t xml:space="preserve">End Wall acting in shear with plywood one side</t>
  </si>
  <si>
    <t xml:space="preserve">End Wall acting in shear with plywood two sides</t>
  </si>
  <si>
    <t xml:space="preserve">Total =</t>
  </si>
  <si>
    <t xml:space="preserve">#      &gt;</t>
  </si>
  <si>
    <t xml:space="preserve">Since the full length wall at the back without garage doors is less than required, this wall will need CDX plywood both</t>
  </si>
  <si>
    <t xml:space="preserve">sides of the wall.</t>
  </si>
  <si>
    <t xml:space="preserve">******************************************************************************************************************</t>
  </si>
  <si>
    <t xml:space="preserve">Garage Door opening:</t>
  </si>
  <si>
    <t xml:space="preserve">There is only </t>
  </si>
  <si>
    <t xml:space="preserve">sections with</t>
  </si>
  <si>
    <t xml:space="preserve">ft and </t>
  </si>
  <si>
    <t xml:space="preserve">sections w/</t>
  </si>
  <si>
    <t xml:space="preserve">So there is a total linear ft total on this wall   =</t>
  </si>
  <si>
    <t xml:space="preserve">linear ft available to counter act shear</t>
  </si>
  <si>
    <t xml:space="preserve">There is a maximum ratio, height / width, for each segment of a shear wall and this ratio can not exceed 3.5</t>
  </si>
  <si>
    <t xml:space="preserve">Test the longer section at the outside of the garage doors</t>
  </si>
  <si>
    <t xml:space="preserve">&gt; </t>
  </si>
  <si>
    <t xml:space="preserve">There is no section of the wall with garage doors that can be counted as shear walls.</t>
  </si>
  <si>
    <t xml:space="preserve">Use Simpson portal frame</t>
  </si>
  <si>
    <t xml:space="preserve">This page applies the forces at the short wide side of the building but supported by the long side</t>
  </si>
  <si>
    <t xml:space="preserve">Each of the Long sides of the building will be supporting 1/2 load applied to the Short side=</t>
  </si>
  <si>
    <t xml:space="preserve">Each full height Long exterior shear wall is</t>
  </si>
  <si>
    <t xml:space="preserve">Since plywood on one side of the long shear walls </t>
  </si>
  <si>
    <t xml:space="preserve">#    &gt;</t>
  </si>
  <si>
    <t xml:space="preserve">Each Long side of the bldg will only require one side with structural paneling plywood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</si>
</sst>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0.00"/>
    <numFmt numFmtId="167" formatCode="#,##0.00"/>
    <numFmt numFmtId="168" formatCode="#,##0.0"/>
    <numFmt numFmtId="169" formatCode="#,##0"/>
  </numFmts>
  <fonts count="6">
    <font>
      <sz val="12"/>
      <color theme="1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2"/>
      <color theme="1"/>
      <name val="Arial"/>
      <family val="2"/>
      <charset val="1"/>
    </font>
    <font>
      <i val="true"/>
      <vertAlign val="subscript"/>
      <sz val="12"/>
      <color theme="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15</xdr:row>
      <xdr:rowOff>0</xdr:rowOff>
    </xdr:from>
    <xdr:to>
      <xdr:col>20</xdr:col>
      <xdr:colOff>18720</xdr:colOff>
      <xdr:row>66</xdr:row>
      <xdr:rowOff>134280</xdr:rowOff>
    </xdr:to>
    <xdr:pic>
      <xdr:nvPicPr>
        <xdr:cNvPr id="1" name="Picture 2" descr=""/>
        <xdr:cNvPicPr/>
      </xdr:nvPicPr>
      <xdr:blipFill>
        <a:blip r:embed="rId1"/>
        <a:stretch/>
      </xdr:blipFill>
      <xdr:spPr>
        <a:xfrm>
          <a:off x="9899640" y="2857680"/>
          <a:ext cx="6528240" cy="10009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15</xdr:row>
      <xdr:rowOff>0</xdr:rowOff>
    </xdr:from>
    <xdr:to>
      <xdr:col>20</xdr:col>
      <xdr:colOff>18360</xdr:colOff>
      <xdr:row>66</xdr:row>
      <xdr:rowOff>134280</xdr:rowOff>
    </xdr:to>
    <xdr:pic>
      <xdr:nvPicPr>
        <xdr:cNvPr id="2" name="Picture 2" descr=""/>
        <xdr:cNvPicPr/>
      </xdr:nvPicPr>
      <xdr:blipFill>
        <a:blip r:embed="rId1"/>
        <a:stretch/>
      </xdr:blipFill>
      <xdr:spPr>
        <a:xfrm>
          <a:off x="9505440" y="2857680"/>
          <a:ext cx="6527520" cy="10009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8.56640625" defaultRowHeight="15" customHeight="true" zeroHeight="false" outlineLevelRow="0" outlineLevelCol="0"/>
  <cols>
    <col collapsed="false" customWidth="true" hidden="false" outlineLevel="0" max="1" min="1" style="1" width="14.51"/>
    <col collapsed="false" customWidth="true" hidden="false" outlineLevel="0" max="2" min="2" style="1" width="9.4"/>
    <col collapsed="false" customWidth="true" hidden="false" outlineLevel="0" max="3" min="3" style="1" width="14.28"/>
    <col collapsed="false" customWidth="true" hidden="false" outlineLevel="0" max="4" min="4" style="1" width="13.35"/>
    <col collapsed="false" customWidth="true" hidden="false" outlineLevel="0" max="5" min="5" style="1" width="10.56"/>
    <col collapsed="false" customWidth="true" hidden="false" outlineLevel="0" max="7" min="7" style="1" width="12.3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</row>
    <row r="3" customFormat="false" ht="15" hidden="false" customHeight="false" outlineLevel="0" collapsed="false">
      <c r="A3" s="2" t="s">
        <v>1</v>
      </c>
      <c r="B3" s="2"/>
      <c r="C3" s="2"/>
      <c r="D3" s="2" t="n">
        <v>63</v>
      </c>
      <c r="E3" s="2" t="s">
        <v>2</v>
      </c>
      <c r="F3" s="2" t="n">
        <v>35</v>
      </c>
      <c r="G3" s="2" t="s">
        <v>3</v>
      </c>
    </row>
    <row r="4" customFormat="false" ht="15" hidden="false" customHeight="false" outlineLevel="0" collapsed="false">
      <c r="A4" s="2" t="s">
        <v>4</v>
      </c>
      <c r="B4" s="2"/>
      <c r="C4" s="2"/>
      <c r="D4" s="2" t="n">
        <v>19.8</v>
      </c>
      <c r="E4" s="2" t="s">
        <v>5</v>
      </c>
    </row>
    <row r="7" customFormat="false" ht="15" hidden="false" customHeight="false" outlineLevel="0" collapsed="false">
      <c r="A7" s="3" t="s">
        <v>6</v>
      </c>
    </row>
    <row r="8" customFormat="false" ht="15" hidden="false" customHeight="false" outlineLevel="0" collapsed="false">
      <c r="B8" s="1" t="s">
        <v>7</v>
      </c>
      <c r="H8" s="4" t="n">
        <f aca="false">0.1*D3</f>
        <v>6.3</v>
      </c>
      <c r="I8" s="2" t="s">
        <v>8</v>
      </c>
    </row>
    <row r="9" customFormat="false" ht="15" hidden="false" customHeight="false" outlineLevel="0" collapsed="false">
      <c r="B9" s="1" t="s">
        <v>9</v>
      </c>
      <c r="H9" s="4" t="n">
        <f aca="false">D4*0.4</f>
        <v>7.92</v>
      </c>
      <c r="I9" s="2" t="s">
        <v>8</v>
      </c>
    </row>
    <row r="10" customFormat="false" ht="15" hidden="false" customHeight="false" outlineLevel="0" collapsed="false">
      <c r="B10" s="1" t="s">
        <v>10</v>
      </c>
      <c r="H10" s="4" t="n">
        <f aca="false">0.04*D3</f>
        <v>2.52</v>
      </c>
      <c r="I10" s="2" t="s">
        <v>8</v>
      </c>
    </row>
    <row r="11" customFormat="false" ht="15" hidden="false" customHeight="false" outlineLevel="0" collapsed="false">
      <c r="A11" s="2" t="s">
        <v>11</v>
      </c>
      <c r="B11" s="2"/>
      <c r="C11" s="4" t="n">
        <f aca="false">H8</f>
        <v>6.3</v>
      </c>
      <c r="D11" s="2" t="s">
        <v>8</v>
      </c>
      <c r="E11" s="2"/>
      <c r="H11" s="4"/>
    </row>
    <row r="12" customFormat="false" ht="15" hidden="false" customHeight="false" outlineLevel="0" collapsed="false">
      <c r="A12" s="2" t="s">
        <v>12</v>
      </c>
      <c r="B12" s="2"/>
      <c r="C12" s="2"/>
      <c r="D12" s="2"/>
      <c r="E12" s="2"/>
    </row>
    <row r="14" customFormat="false" ht="15" hidden="false" customHeight="true" outlineLevel="0" collapsed="false">
      <c r="A14" s="5" t="s">
        <v>13</v>
      </c>
      <c r="B14" s="5"/>
      <c r="C14" s="5"/>
      <c r="D14" s="5"/>
      <c r="E14" s="5"/>
      <c r="F14" s="5"/>
      <c r="G14" s="5"/>
      <c r="H14" s="5"/>
      <c r="I14" s="5"/>
    </row>
    <row r="15" customFormat="false" ht="15" hidden="false" customHeight="false" outlineLevel="0" collapsed="false">
      <c r="A15" s="5"/>
      <c r="B15" s="5"/>
      <c r="C15" s="5"/>
      <c r="D15" s="5"/>
      <c r="E15" s="5"/>
      <c r="F15" s="5"/>
      <c r="G15" s="5"/>
      <c r="H15" s="5"/>
      <c r="I15" s="5"/>
    </row>
    <row r="16" customFormat="false" ht="15" hidden="false" customHeight="false" outlineLevel="0" collapsed="false">
      <c r="B16" s="6" t="s">
        <v>14</v>
      </c>
      <c r="C16" s="6" t="s">
        <v>15</v>
      </c>
      <c r="D16" s="6" t="s">
        <v>16</v>
      </c>
      <c r="E16" s="6" t="s">
        <v>17</v>
      </c>
      <c r="F16" s="6" t="s">
        <v>18</v>
      </c>
      <c r="G16" s="6" t="s">
        <v>19</v>
      </c>
      <c r="H16" s="6" t="s">
        <v>20</v>
      </c>
      <c r="I16" s="6" t="s">
        <v>21</v>
      </c>
    </row>
    <row r="17" customFormat="false" ht="15" hidden="false" customHeight="false" outlineLevel="0" collapsed="false">
      <c r="A17" s="2" t="s">
        <v>22</v>
      </c>
      <c r="B17" s="4" t="n">
        <v>31.2</v>
      </c>
      <c r="C17" s="4" t="n">
        <v>16.2</v>
      </c>
      <c r="D17" s="4" t="n">
        <v>26.6</v>
      </c>
      <c r="E17" s="4" t="n">
        <v>14</v>
      </c>
      <c r="F17" s="4" t="n">
        <v>16.2</v>
      </c>
      <c r="G17" s="4" t="n">
        <v>16.2</v>
      </c>
      <c r="H17" s="4" t="n">
        <v>16.2</v>
      </c>
      <c r="I17" s="4" t="n">
        <v>-21.9</v>
      </c>
    </row>
    <row r="18" customFormat="false" ht="15" hidden="false" customHeight="false" outlineLevel="0" collapsed="false">
      <c r="A18" s="2" t="s">
        <v>23</v>
      </c>
      <c r="B18" s="7" t="n">
        <f aca="false">C11</f>
        <v>6.3</v>
      </c>
      <c r="C18" s="7" t="n">
        <f aca="false">C11</f>
        <v>6.3</v>
      </c>
      <c r="D18" s="7" t="n">
        <f aca="false">D3-(2*C11)</f>
        <v>50.4</v>
      </c>
      <c r="E18" s="7" t="n">
        <f aca="false">D18</f>
        <v>50.4</v>
      </c>
      <c r="F18" s="7"/>
      <c r="G18" s="7"/>
      <c r="H18" s="7"/>
      <c r="I18" s="7"/>
    </row>
    <row r="19" customFormat="false" ht="15" hidden="false" customHeight="false" outlineLevel="0" collapsed="false">
      <c r="A19" s="2" t="s">
        <v>24</v>
      </c>
      <c r="B19" s="7" t="n">
        <v>12.12</v>
      </c>
      <c r="C19" s="7" t="n">
        <v>14.25</v>
      </c>
      <c r="D19" s="7" t="n">
        <f aca="false">B19</f>
        <v>12.12</v>
      </c>
      <c r="E19" s="7" t="n">
        <f aca="false">C19</f>
        <v>14.25</v>
      </c>
      <c r="F19" s="7"/>
      <c r="G19" s="7"/>
      <c r="H19" s="7"/>
      <c r="I19" s="7"/>
    </row>
    <row r="20" customFormat="false" ht="15" hidden="false" customHeight="false" outlineLevel="0" collapsed="false">
      <c r="B20" s="7"/>
      <c r="C20" s="7"/>
      <c r="D20" s="7"/>
      <c r="E20" s="7"/>
      <c r="F20" s="7"/>
      <c r="G20" s="7"/>
      <c r="H20" s="7"/>
      <c r="I20" s="7"/>
    </row>
    <row r="21" customFormat="false" ht="15" hidden="false" customHeight="false" outlineLevel="0" collapsed="false">
      <c r="A21" s="2" t="s">
        <v>25</v>
      </c>
      <c r="B21" s="8" t="n">
        <f aca="false">B17*B18*B19</f>
        <v>2382.3072</v>
      </c>
      <c r="C21" s="8" t="n">
        <f aca="false">C17*C18*C19</f>
        <v>1454.355</v>
      </c>
      <c r="D21" s="8" t="n">
        <f aca="false">D17*D18*D19</f>
        <v>16248.5568</v>
      </c>
      <c r="E21" s="8" t="n">
        <f aca="false">E17*E18*E19</f>
        <v>10054.8</v>
      </c>
      <c r="F21" s="8" t="n">
        <f aca="false">F17*F18*F19</f>
        <v>0</v>
      </c>
      <c r="G21" s="8" t="n">
        <f aca="false">G17*G18*G19</f>
        <v>0</v>
      </c>
      <c r="H21" s="8" t="n">
        <f aca="false">H17*H18*H19</f>
        <v>0</v>
      </c>
      <c r="I21" s="8" t="n">
        <f aca="false">I17*I18*I19</f>
        <v>-0</v>
      </c>
    </row>
    <row r="22" customFormat="false" ht="15" hidden="false" customHeight="false" outlineLevel="0" collapsed="false">
      <c r="C22" s="1" t="n">
        <f aca="false">0.58*C21</f>
        <v>843.5259</v>
      </c>
      <c r="E22" s="1" t="n">
        <f aca="false">0.58*E21</f>
        <v>5831.784</v>
      </c>
    </row>
    <row r="24" customFormat="false" ht="15" hidden="false" customHeight="true" outlineLevel="0" collapsed="false">
      <c r="A24" s="9" t="s">
        <v>26</v>
      </c>
      <c r="B24" s="9"/>
      <c r="C24" s="9"/>
      <c r="D24" s="9"/>
      <c r="E24" s="9"/>
      <c r="G24" s="10" t="n">
        <f aca="false">B21+(D21/2)+(ABS(0.5*C21))+(ABS(0.5*E21))</f>
        <v>16261.1631</v>
      </c>
      <c r="H24" s="2" t="s">
        <v>27</v>
      </c>
    </row>
    <row r="25" customFormat="false" ht="15" hidden="false" customHeight="false" outlineLevel="0" collapsed="false">
      <c r="A25" s="9"/>
      <c r="B25" s="9"/>
      <c r="C25" s="9"/>
      <c r="D25" s="9"/>
      <c r="E25" s="9"/>
    </row>
    <row r="26" customFormat="false" ht="15" hidden="false" customHeight="false" outlineLevel="0" collapsed="false">
      <c r="G26" s="10"/>
    </row>
    <row r="28" customFormat="false" ht="15" hidden="false" customHeight="false" outlineLevel="0" collapsed="false">
      <c r="A28" s="2" t="s">
        <v>28</v>
      </c>
      <c r="B28" s="2"/>
      <c r="C28" s="2"/>
      <c r="D28" s="2"/>
      <c r="E28" s="2"/>
    </row>
    <row r="29" customFormat="false" ht="15" hidden="false" customHeight="false" outlineLevel="0" collapsed="false">
      <c r="A29" s="2" t="s">
        <v>29</v>
      </c>
      <c r="B29" s="2"/>
      <c r="C29" s="2"/>
      <c r="D29" s="2"/>
      <c r="E29" s="2"/>
    </row>
    <row r="30" customFormat="false" ht="15" hidden="false" customHeight="false" outlineLevel="0" collapsed="false">
      <c r="A30" s="2" t="s">
        <v>30</v>
      </c>
      <c r="B30" s="2" t="s">
        <v>31</v>
      </c>
      <c r="C30" s="2"/>
      <c r="D30" s="2"/>
      <c r="E30" s="2"/>
    </row>
    <row r="31" customFormat="false" ht="15" hidden="false" customHeight="false" outlineLevel="0" collapsed="false">
      <c r="A31" s="3" t="s">
        <v>32</v>
      </c>
      <c r="B31" s="2" t="s">
        <v>33</v>
      </c>
      <c r="C31" s="2"/>
      <c r="D31" s="2"/>
      <c r="E31" s="2"/>
    </row>
    <row r="32" customFormat="false" ht="15.75" hidden="false" customHeight="true" outlineLevel="0" collapsed="false">
      <c r="A32" s="11" t="s">
        <v>34</v>
      </c>
      <c r="B32" s="2" t="s">
        <v>35</v>
      </c>
      <c r="C32" s="2"/>
      <c r="D32" s="2"/>
      <c r="E32" s="2"/>
    </row>
    <row r="34" customFormat="false" ht="15" hidden="false" customHeight="true" outlineLevel="0" collapsed="false">
      <c r="A34" s="5" t="s">
        <v>36</v>
      </c>
      <c r="B34" s="5"/>
      <c r="C34" s="5"/>
      <c r="D34" s="5"/>
      <c r="E34" s="5"/>
      <c r="F34" s="5"/>
      <c r="G34" s="5"/>
      <c r="H34" s="5"/>
      <c r="I34" s="5"/>
    </row>
    <row r="35" customFormat="false" ht="15" hidden="false" customHeight="false" outlineLevel="0" collapsed="false">
      <c r="A35" s="5"/>
      <c r="B35" s="5"/>
      <c r="C35" s="5"/>
      <c r="D35" s="5"/>
      <c r="E35" s="5"/>
      <c r="F35" s="5"/>
      <c r="G35" s="5"/>
      <c r="H35" s="5"/>
      <c r="I35" s="5"/>
    </row>
    <row r="36" customFormat="false" ht="26.85" hidden="false" customHeight="false" outlineLevel="0" collapsed="false">
      <c r="A36" s="11"/>
      <c r="B36" s="11"/>
      <c r="C36" s="11"/>
      <c r="D36" s="11"/>
      <c r="E36" s="11"/>
      <c r="F36" s="11"/>
      <c r="G36" s="11"/>
      <c r="H36" s="11" t="n">
        <v>460</v>
      </c>
      <c r="I36" s="11" t="s">
        <v>37</v>
      </c>
    </row>
    <row r="37" customFormat="false" ht="15" hidden="false" customHeight="false" outlineLevel="0" collapsed="false">
      <c r="A37" s="2" t="s">
        <v>38</v>
      </c>
      <c r="B37" s="2"/>
      <c r="C37" s="2"/>
      <c r="D37" s="2"/>
      <c r="E37" s="2"/>
      <c r="F37" s="2" t="n">
        <v>0</v>
      </c>
      <c r="G37" s="2" t="s">
        <v>39</v>
      </c>
    </row>
    <row r="38" customFormat="false" ht="15" hidden="false" customHeight="false" outlineLevel="0" collapsed="false">
      <c r="A38" s="2" t="s">
        <v>40</v>
      </c>
      <c r="B38" s="2"/>
      <c r="C38" s="2"/>
      <c r="D38" s="2"/>
      <c r="E38" s="2"/>
      <c r="F38" s="2" t="n">
        <f aca="false">F3</f>
        <v>35</v>
      </c>
      <c r="G38" s="2" t="s">
        <v>39</v>
      </c>
    </row>
    <row r="40" customFormat="false" ht="15" hidden="false" customHeight="false" outlineLevel="0" collapsed="false">
      <c r="A40" s="12" t="s">
        <v>41</v>
      </c>
      <c r="B40" s="13" t="n">
        <f aca="false">H36*F37</f>
        <v>0</v>
      </c>
      <c r="C40" s="2" t="s">
        <v>42</v>
      </c>
      <c r="D40" s="2"/>
      <c r="E40" s="2"/>
      <c r="F40" s="13" t="n">
        <f aca="false">B40*2</f>
        <v>0</v>
      </c>
      <c r="G40" s="2" t="s">
        <v>43</v>
      </c>
    </row>
    <row r="41" customFormat="false" ht="15" hidden="false" customHeight="false" outlineLevel="0" collapsed="false">
      <c r="A41" s="12" t="s">
        <v>44</v>
      </c>
      <c r="B41" s="13" t="n">
        <f aca="false">H36*F38</f>
        <v>16100</v>
      </c>
      <c r="C41" s="2" t="s">
        <v>45</v>
      </c>
      <c r="D41" s="2"/>
      <c r="E41" s="2"/>
      <c r="F41" s="13" t="n">
        <f aca="false">B41*2</f>
        <v>32200</v>
      </c>
      <c r="G41" s="2" t="s">
        <v>43</v>
      </c>
    </row>
    <row r="43" customFormat="false" ht="15" hidden="false" customHeight="false" outlineLevel="0" collapsed="false">
      <c r="A43" s="2" t="s">
        <v>46</v>
      </c>
      <c r="B43" s="2"/>
      <c r="C43" s="2"/>
      <c r="D43" s="2"/>
      <c r="E43" s="2"/>
      <c r="F43" s="13" t="n">
        <f aca="false">F40*2</f>
        <v>0</v>
      </c>
      <c r="G43" s="2" t="s">
        <v>27</v>
      </c>
    </row>
    <row r="44" customFormat="false" ht="15" hidden="false" customHeight="false" outlineLevel="0" collapsed="false">
      <c r="A44" s="2" t="s">
        <v>47</v>
      </c>
      <c r="B44" s="2"/>
      <c r="C44" s="2"/>
      <c r="D44" s="2"/>
      <c r="E44" s="2"/>
      <c r="F44" s="13" t="n">
        <f aca="false">B41</f>
        <v>16100</v>
      </c>
      <c r="G44" s="2" t="s">
        <v>27</v>
      </c>
    </row>
    <row r="45" customFormat="false" ht="15" hidden="false" customHeight="false" outlineLevel="0" collapsed="false">
      <c r="A45" s="2" t="s">
        <v>48</v>
      </c>
      <c r="B45" s="2"/>
      <c r="C45" s="2"/>
      <c r="D45" s="2"/>
      <c r="E45" s="2"/>
      <c r="F45" s="13" t="n">
        <f aca="false">F44*2</f>
        <v>32200</v>
      </c>
      <c r="G45" s="2" t="s">
        <v>27</v>
      </c>
    </row>
    <row r="46" customFormat="false" ht="15" hidden="false" customHeight="false" outlineLevel="0" collapsed="false">
      <c r="E46" s="1" t="s">
        <v>49</v>
      </c>
      <c r="F46" s="13" t="n">
        <f aca="false">F45</f>
        <v>32200</v>
      </c>
      <c r="G46" s="14" t="s">
        <v>50</v>
      </c>
      <c r="H46" s="10" t="n">
        <f aca="false">G24</f>
        <v>16261.1631</v>
      </c>
      <c r="I46" s="2" t="s">
        <v>27</v>
      </c>
    </row>
    <row r="47" customFormat="false" ht="15" hidden="false" customHeight="false" outlineLevel="0" collapsed="false">
      <c r="A47" s="2" t="s">
        <v>51</v>
      </c>
      <c r="B47" s="2"/>
      <c r="C47" s="2"/>
      <c r="D47" s="2"/>
      <c r="E47" s="2"/>
    </row>
    <row r="48" customFormat="false" ht="15" hidden="false" customHeight="false" outlineLevel="0" collapsed="false">
      <c r="A48" s="2" t="s">
        <v>52</v>
      </c>
      <c r="B48" s="2"/>
      <c r="C48" s="2"/>
      <c r="D48" s="2"/>
      <c r="E48" s="2"/>
    </row>
    <row r="50" customFormat="false" ht="15" hidden="false" customHeight="false" outlineLevel="0" collapsed="false">
      <c r="A50" s="2" t="s">
        <v>53</v>
      </c>
      <c r="B50" s="2"/>
      <c r="C50" s="2"/>
      <c r="D50" s="2"/>
      <c r="E50" s="2"/>
    </row>
    <row r="52" customFormat="false" ht="15" hidden="false" customHeight="false" outlineLevel="0" collapsed="false">
      <c r="A52" s="2" t="s">
        <v>54</v>
      </c>
      <c r="B52" s="2"/>
      <c r="C52" s="2"/>
      <c r="D52" s="2"/>
      <c r="E52" s="2"/>
    </row>
    <row r="54" customFormat="false" ht="15" hidden="false" customHeight="false" outlineLevel="0" collapsed="false">
      <c r="A54" s="2" t="s">
        <v>55</v>
      </c>
      <c r="B54" s="2" t="n">
        <v>2</v>
      </c>
      <c r="C54" s="2" t="s">
        <v>56</v>
      </c>
      <c r="D54" s="2" t="n">
        <v>2.5</v>
      </c>
      <c r="E54" s="2" t="s">
        <v>57</v>
      </c>
      <c r="F54" s="2" t="n">
        <v>2</v>
      </c>
      <c r="G54" s="2" t="s">
        <v>58</v>
      </c>
      <c r="H54" s="2" t="n">
        <v>1</v>
      </c>
      <c r="I54" s="2" t="s">
        <v>8</v>
      </c>
    </row>
    <row r="55" customFormat="false" ht="15" hidden="false" customHeight="false" outlineLevel="0" collapsed="false">
      <c r="A55" s="2" t="s">
        <v>59</v>
      </c>
      <c r="B55" s="2"/>
      <c r="C55" s="2"/>
      <c r="D55" s="2"/>
      <c r="E55" s="2"/>
    </row>
    <row r="56" customFormat="false" ht="15" hidden="false" customHeight="false" outlineLevel="0" collapsed="false">
      <c r="A56" s="2" t="n">
        <f aca="false">(B54*D54)+(F54*H54)</f>
        <v>7</v>
      </c>
      <c r="B56" s="2" t="s">
        <v>60</v>
      </c>
      <c r="C56" s="2"/>
      <c r="D56" s="2"/>
      <c r="E56" s="2"/>
    </row>
    <row r="58" customFormat="false" ht="15" hidden="false" customHeight="false" outlineLevel="0" collapsed="false">
      <c r="A58" s="2" t="s">
        <v>61</v>
      </c>
      <c r="B58" s="2"/>
      <c r="C58" s="2"/>
      <c r="D58" s="2"/>
      <c r="E58" s="2"/>
    </row>
    <row r="59" customFormat="false" ht="15" hidden="false" customHeight="false" outlineLevel="0" collapsed="false"/>
    <row r="60" customFormat="false" ht="15" hidden="false" customHeight="false" outlineLevel="0" collapsed="false">
      <c r="A60" s="2" t="s">
        <v>62</v>
      </c>
      <c r="B60" s="2"/>
      <c r="C60" s="2"/>
      <c r="D60" s="2"/>
      <c r="E60" s="2" t="n">
        <f aca="false">12/D54</f>
        <v>4.8</v>
      </c>
      <c r="F60" s="6" t="s">
        <v>63</v>
      </c>
      <c r="G60" s="2" t="n">
        <v>3.5</v>
      </c>
    </row>
    <row r="61" customFormat="false" ht="15" hidden="false" customHeight="true" outlineLevel="0" collapsed="false">
      <c r="A61" s="2" t="s">
        <v>64</v>
      </c>
      <c r="B61" s="2"/>
      <c r="C61" s="2"/>
      <c r="D61" s="2"/>
      <c r="E61" s="2"/>
    </row>
    <row r="62" customFormat="false" ht="15" hidden="false" customHeight="true" outlineLevel="0" collapsed="false">
      <c r="A62" s="2" t="s">
        <v>65</v>
      </c>
      <c r="B62" s="2"/>
      <c r="C62" s="2"/>
      <c r="D62" s="2"/>
      <c r="E62" s="2"/>
    </row>
    <row r="1048576" customFormat="false" ht="15" hidden="false" customHeight="false" outlineLevel="0" collapsed="false"/>
  </sheetData>
  <mergeCells count="3">
    <mergeCell ref="A14:I15"/>
    <mergeCell ref="A24:E25"/>
    <mergeCell ref="A34:I3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8.56640625" defaultRowHeight="15" customHeight="true" zeroHeight="false" outlineLevelRow="0" outlineLevelCol="0"/>
  <cols>
    <col collapsed="false" customWidth="true" hidden="false" outlineLevel="0" max="1" min="1" style="1" width="13.47"/>
    <col collapsed="false" customWidth="true" hidden="false" outlineLevel="0" max="2" min="2" style="1" width="11.03"/>
    <col collapsed="false" customWidth="true" hidden="false" outlineLevel="0" max="4" min="3" style="1" width="11.61"/>
    <col collapsed="false" customWidth="true" hidden="false" outlineLevel="0" max="5" min="5" style="1" width="10.56"/>
    <col collapsed="false" customWidth="true" hidden="false" outlineLevel="0" max="7" min="7" style="1" width="11.45"/>
  </cols>
  <sheetData>
    <row r="1" customFormat="false" ht="15" hidden="false" customHeight="false" outlineLevel="0" collapsed="false">
      <c r="A1" s="2" t="s">
        <v>66</v>
      </c>
    </row>
    <row r="3" customFormat="false" ht="15" hidden="false" customHeight="false" outlineLevel="0" collapsed="false">
      <c r="A3" s="2" t="s">
        <v>1</v>
      </c>
      <c r="B3" s="2"/>
      <c r="C3" s="2"/>
      <c r="D3" s="2" t="n">
        <v>63</v>
      </c>
      <c r="E3" s="2" t="s">
        <v>2</v>
      </c>
      <c r="F3" s="2" t="n">
        <v>35</v>
      </c>
      <c r="G3" s="2" t="s">
        <v>3</v>
      </c>
    </row>
    <row r="4" customFormat="false" ht="15" hidden="false" customHeight="false" outlineLevel="0" collapsed="false">
      <c r="A4" s="2" t="s">
        <v>4</v>
      </c>
      <c r="B4" s="2"/>
      <c r="C4" s="2"/>
      <c r="D4" s="2" t="n">
        <v>19.8</v>
      </c>
      <c r="E4" s="2" t="s">
        <v>5</v>
      </c>
    </row>
    <row r="7" customFormat="false" ht="15" hidden="false" customHeight="false" outlineLevel="0" collapsed="false">
      <c r="A7" s="3" t="s">
        <v>6</v>
      </c>
    </row>
    <row r="8" customFormat="false" ht="15" hidden="false" customHeight="false" outlineLevel="0" collapsed="false">
      <c r="B8" s="1" t="s">
        <v>7</v>
      </c>
      <c r="H8" s="4" t="n">
        <f aca="false">0.1*F3</f>
        <v>3.5</v>
      </c>
      <c r="I8" s="2" t="s">
        <v>8</v>
      </c>
    </row>
    <row r="9" customFormat="false" ht="15" hidden="false" customHeight="false" outlineLevel="0" collapsed="false">
      <c r="B9" s="1" t="s">
        <v>9</v>
      </c>
      <c r="H9" s="4" t="n">
        <f aca="false">D4*0.4</f>
        <v>7.92</v>
      </c>
      <c r="I9" s="2" t="s">
        <v>8</v>
      </c>
    </row>
    <row r="10" customFormat="false" ht="15" hidden="false" customHeight="false" outlineLevel="0" collapsed="false">
      <c r="B10" s="1" t="s">
        <v>10</v>
      </c>
      <c r="H10" s="4" t="n">
        <f aca="false">0.04*F3</f>
        <v>1.4</v>
      </c>
      <c r="I10" s="2" t="s">
        <v>8</v>
      </c>
    </row>
    <row r="11" customFormat="false" ht="15" hidden="false" customHeight="false" outlineLevel="0" collapsed="false">
      <c r="A11" s="2" t="s">
        <v>11</v>
      </c>
      <c r="B11" s="2"/>
      <c r="C11" s="4" t="n">
        <f aca="false">H8</f>
        <v>3.5</v>
      </c>
      <c r="D11" s="2" t="s">
        <v>8</v>
      </c>
      <c r="E11" s="2"/>
      <c r="H11" s="4"/>
    </row>
    <row r="12" customFormat="false" ht="15" hidden="false" customHeight="false" outlineLevel="0" collapsed="false">
      <c r="A12" s="2" t="s">
        <v>12</v>
      </c>
      <c r="B12" s="2"/>
      <c r="C12" s="2"/>
      <c r="D12" s="2"/>
      <c r="E12" s="2"/>
    </row>
    <row r="14" customFormat="false" ht="15" hidden="false" customHeight="true" outlineLevel="0" collapsed="false">
      <c r="A14" s="5" t="s">
        <v>13</v>
      </c>
      <c r="B14" s="5"/>
      <c r="C14" s="5"/>
      <c r="D14" s="5"/>
      <c r="E14" s="5"/>
      <c r="F14" s="5"/>
      <c r="G14" s="5"/>
      <c r="H14" s="5"/>
      <c r="I14" s="5"/>
    </row>
    <row r="15" customFormat="false" ht="15" hidden="false" customHeight="false" outlineLevel="0" collapsed="false">
      <c r="A15" s="5"/>
      <c r="B15" s="5"/>
      <c r="C15" s="5"/>
      <c r="D15" s="5"/>
      <c r="E15" s="5"/>
      <c r="F15" s="5"/>
      <c r="G15" s="5"/>
      <c r="H15" s="5"/>
      <c r="I15" s="5"/>
    </row>
    <row r="16" customFormat="false" ht="15" hidden="false" customHeight="false" outlineLevel="0" collapsed="false">
      <c r="B16" s="6" t="s">
        <v>14</v>
      </c>
      <c r="C16" s="6" t="s">
        <v>15</v>
      </c>
      <c r="D16" s="6" t="s">
        <v>16</v>
      </c>
      <c r="E16" s="6" t="s">
        <v>17</v>
      </c>
      <c r="F16" s="6" t="s">
        <v>18</v>
      </c>
      <c r="G16" s="6" t="s">
        <v>19</v>
      </c>
      <c r="H16" s="6" t="s">
        <v>20</v>
      </c>
      <c r="I16" s="6" t="s">
        <v>21</v>
      </c>
    </row>
    <row r="17" customFormat="false" ht="15" hidden="false" customHeight="false" outlineLevel="0" collapsed="false">
      <c r="A17" s="2" t="s">
        <v>22</v>
      </c>
      <c r="B17" s="4" t="n">
        <f aca="false">'Wind Long Side'!B17</f>
        <v>31.2</v>
      </c>
      <c r="C17" s="4" t="n">
        <f aca="false">'Wind Long Side'!C17</f>
        <v>16.2</v>
      </c>
      <c r="D17" s="4" t="n">
        <f aca="false">'Wind Long Side'!D17</f>
        <v>26.6</v>
      </c>
      <c r="E17" s="4" t="n">
        <f aca="false">'Wind Long Side'!E17</f>
        <v>14</v>
      </c>
      <c r="F17" s="4" t="n">
        <f aca="false">'Wind Long Side'!F17</f>
        <v>16.2</v>
      </c>
      <c r="G17" s="4" t="n">
        <f aca="false">'Wind Long Side'!G17</f>
        <v>16.2</v>
      </c>
      <c r="H17" s="4" t="n">
        <f aca="false">'Wind Long Side'!H17</f>
        <v>16.2</v>
      </c>
      <c r="I17" s="4" t="n">
        <f aca="false">'Wind Long Side'!I17</f>
        <v>-21.9</v>
      </c>
    </row>
    <row r="18" customFormat="false" ht="15" hidden="false" customHeight="false" outlineLevel="0" collapsed="false">
      <c r="A18" s="2" t="s">
        <v>23</v>
      </c>
      <c r="B18" s="7" t="n">
        <f aca="false">C11</f>
        <v>3.5</v>
      </c>
      <c r="C18" s="7" t="n">
        <f aca="false">C11</f>
        <v>3.5</v>
      </c>
      <c r="D18" s="7" t="n">
        <f aca="false">F3-(2*C11)</f>
        <v>28</v>
      </c>
      <c r="E18" s="7" t="n">
        <f aca="false">D18</f>
        <v>28</v>
      </c>
      <c r="F18" s="7"/>
      <c r="G18" s="7"/>
      <c r="H18" s="7"/>
      <c r="I18" s="7"/>
    </row>
    <row r="19" customFormat="false" ht="15" hidden="false" customHeight="false" outlineLevel="0" collapsed="false">
      <c r="A19" s="2" t="s">
        <v>24</v>
      </c>
      <c r="B19" s="7" t="n">
        <f aca="false">'Wind Long Side'!B19</f>
        <v>12.12</v>
      </c>
      <c r="C19" s="7" t="n">
        <f aca="false">'Wind Long Side'!C19</f>
        <v>14.25</v>
      </c>
      <c r="D19" s="7" t="n">
        <f aca="false">'Wind Long Side'!D19</f>
        <v>12.12</v>
      </c>
      <c r="E19" s="7" t="n">
        <f aca="false">'Wind Long Side'!E19</f>
        <v>14.25</v>
      </c>
      <c r="F19" s="7" t="n">
        <f aca="false">'Wind Long Side'!F19</f>
        <v>0</v>
      </c>
      <c r="G19" s="7" t="n">
        <f aca="false">'Wind Long Side'!G19</f>
        <v>0</v>
      </c>
      <c r="H19" s="7" t="n">
        <f aca="false">'Wind Long Side'!H19</f>
        <v>0</v>
      </c>
      <c r="I19" s="7" t="n">
        <f aca="false">'Wind Long Side'!I19</f>
        <v>0</v>
      </c>
    </row>
    <row r="20" customFormat="false" ht="15" hidden="false" customHeight="false" outlineLevel="0" collapsed="false">
      <c r="B20" s="7"/>
      <c r="C20" s="7"/>
      <c r="D20" s="7"/>
      <c r="E20" s="7"/>
      <c r="F20" s="7"/>
      <c r="G20" s="7"/>
      <c r="H20" s="7"/>
      <c r="I20" s="7"/>
    </row>
    <row r="21" customFormat="false" ht="15" hidden="false" customHeight="false" outlineLevel="0" collapsed="false">
      <c r="A21" s="2" t="s">
        <v>25</v>
      </c>
      <c r="B21" s="8" t="n">
        <f aca="false">B17*B18*B19</f>
        <v>1323.504</v>
      </c>
      <c r="C21" s="8" t="n">
        <f aca="false">C17*C18*C19</f>
        <v>807.975</v>
      </c>
      <c r="D21" s="8" t="n">
        <f aca="false">D17*D18*D19</f>
        <v>9026.976</v>
      </c>
      <c r="E21" s="8" t="n">
        <f aca="false">E17*E18*E19</f>
        <v>5586</v>
      </c>
      <c r="F21" s="8" t="n">
        <f aca="false">F17*F18*F19</f>
        <v>0</v>
      </c>
      <c r="G21" s="8" t="n">
        <f aca="false">G17*G18*G19</f>
        <v>0</v>
      </c>
      <c r="H21" s="8" t="n">
        <f aca="false">H17*H18*H19</f>
        <v>0</v>
      </c>
      <c r="I21" s="8" t="n">
        <f aca="false">I17*I18*I19</f>
        <v>-0</v>
      </c>
    </row>
    <row r="23" customFormat="false" ht="15" hidden="false" customHeight="true" outlineLevel="0" collapsed="false">
      <c r="A23" s="5" t="s">
        <v>67</v>
      </c>
      <c r="B23" s="5"/>
      <c r="C23" s="5"/>
      <c r="D23" s="5"/>
      <c r="E23" s="5"/>
      <c r="F23" s="5"/>
      <c r="G23" s="10" t="n">
        <f aca="false">B21+(D21/2)+(ABS(0.5*C21))+(ABS(0.5*E21))</f>
        <v>9033.9795</v>
      </c>
      <c r="H23" s="2" t="s">
        <v>27</v>
      </c>
    </row>
    <row r="24" customFormat="false" ht="15" hidden="false" customHeight="false" outlineLevel="0" collapsed="false">
      <c r="A24" s="5"/>
      <c r="B24" s="5"/>
      <c r="C24" s="5"/>
      <c r="D24" s="5"/>
      <c r="E24" s="5"/>
      <c r="F24" s="5"/>
    </row>
    <row r="25" customFormat="false" ht="15" hidden="false" customHeight="false" outlineLevel="0" collapsed="false">
      <c r="G25" s="10"/>
    </row>
    <row r="27" customFormat="false" ht="15" hidden="false" customHeight="false" outlineLevel="0" collapsed="false">
      <c r="A27" s="2" t="s">
        <v>28</v>
      </c>
      <c r="B27" s="2"/>
      <c r="C27" s="2"/>
      <c r="D27" s="2"/>
      <c r="E27" s="2"/>
    </row>
    <row r="28" customFormat="false" ht="15" hidden="false" customHeight="false" outlineLevel="0" collapsed="false">
      <c r="A28" s="2" t="s">
        <v>29</v>
      </c>
      <c r="B28" s="2"/>
      <c r="C28" s="2"/>
      <c r="D28" s="2"/>
      <c r="E28" s="2"/>
    </row>
    <row r="29" customFormat="false" ht="15" hidden="false" customHeight="false" outlineLevel="0" collapsed="false">
      <c r="A29" s="2" t="s">
        <v>30</v>
      </c>
      <c r="B29" s="2" t="s">
        <v>31</v>
      </c>
      <c r="C29" s="2"/>
      <c r="D29" s="2"/>
      <c r="E29" s="2"/>
    </row>
    <row r="30" customFormat="false" ht="15" hidden="false" customHeight="false" outlineLevel="0" collapsed="false">
      <c r="A30" s="3" t="s">
        <v>32</v>
      </c>
      <c r="B30" s="2" t="s">
        <v>33</v>
      </c>
      <c r="C30" s="2"/>
      <c r="D30" s="2"/>
      <c r="E30" s="2"/>
    </row>
    <row r="31" customFormat="false" ht="15.75" hidden="false" customHeight="true" outlineLevel="0" collapsed="false">
      <c r="A31" s="11" t="s">
        <v>34</v>
      </c>
      <c r="B31" s="2" t="s">
        <v>35</v>
      </c>
      <c r="C31" s="2"/>
      <c r="D31" s="2"/>
      <c r="E31" s="2"/>
    </row>
    <row r="33" customFormat="false" ht="15" hidden="false" customHeight="true" outlineLevel="0" collapsed="false">
      <c r="A33" s="5" t="s">
        <v>36</v>
      </c>
      <c r="B33" s="5"/>
      <c r="C33" s="5"/>
      <c r="D33" s="5"/>
      <c r="E33" s="5"/>
      <c r="F33" s="5"/>
      <c r="G33" s="5"/>
      <c r="H33" s="5"/>
      <c r="I33" s="5"/>
    </row>
    <row r="34" customFormat="false" ht="15" hidden="false" customHeight="false" outlineLevel="0" collapsed="false">
      <c r="A34" s="5"/>
      <c r="B34" s="5"/>
      <c r="C34" s="5"/>
      <c r="D34" s="5"/>
      <c r="E34" s="5"/>
      <c r="F34" s="5"/>
      <c r="G34" s="5"/>
      <c r="H34" s="5"/>
      <c r="I34" s="5"/>
    </row>
    <row r="35" customFormat="false" ht="26.85" hidden="false" customHeight="false" outlineLevel="0" collapsed="false">
      <c r="A35" s="11"/>
      <c r="B35" s="11"/>
      <c r="C35" s="11"/>
      <c r="D35" s="11"/>
      <c r="E35" s="11"/>
      <c r="F35" s="11"/>
      <c r="G35" s="11"/>
      <c r="H35" s="11" t="n">
        <v>460</v>
      </c>
      <c r="I35" s="11" t="s">
        <v>37</v>
      </c>
    </row>
    <row r="36" customFormat="false" ht="15" hidden="false" customHeight="true" outlineLevel="0" collapsed="false">
      <c r="A36" s="9" t="s">
        <v>68</v>
      </c>
      <c r="B36" s="9"/>
      <c r="C36" s="9"/>
      <c r="D36" s="15"/>
      <c r="E36" s="15"/>
      <c r="F36" s="11" t="n">
        <f aca="false">D3</f>
        <v>63</v>
      </c>
      <c r="G36" s="2" t="s">
        <v>39</v>
      </c>
      <c r="I36" s="11"/>
    </row>
    <row r="37" customFormat="false" ht="15" hidden="false" customHeight="false" outlineLevel="0" collapsed="false">
      <c r="A37" s="12" t="s">
        <v>44</v>
      </c>
      <c r="B37" s="13" t="n">
        <f aca="false">H35*F36</f>
        <v>28980</v>
      </c>
      <c r="C37" s="2" t="s">
        <v>45</v>
      </c>
      <c r="D37" s="2"/>
      <c r="E37" s="2"/>
      <c r="F37" s="13" t="n">
        <f aca="false">B37*2</f>
        <v>57960</v>
      </c>
      <c r="G37" s="2" t="s">
        <v>43</v>
      </c>
    </row>
    <row r="38" customFormat="false" ht="15" hidden="false" customHeight="false" outlineLevel="0" collapsed="false">
      <c r="A38" s="12"/>
      <c r="B38" s="13"/>
      <c r="F38" s="13"/>
    </row>
    <row r="39" customFormat="false" ht="15" hidden="false" customHeight="false" outlineLevel="0" collapsed="false">
      <c r="A39" s="2" t="s">
        <v>69</v>
      </c>
      <c r="B39" s="11"/>
      <c r="C39" s="11"/>
      <c r="D39" s="11"/>
      <c r="E39" s="16" t="n">
        <f aca="false">B37</f>
        <v>28980</v>
      </c>
      <c r="F39" s="11" t="s">
        <v>70</v>
      </c>
      <c r="G39" s="17" t="n">
        <f aca="false">G23</f>
        <v>9033.9795</v>
      </c>
      <c r="H39" s="11" t="s">
        <v>27</v>
      </c>
      <c r="I39" s="11"/>
    </row>
    <row r="40" customFormat="false" ht="1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</row>
    <row r="41" customFormat="false" ht="15" hidden="false" customHeight="false" outlineLevel="0" collapsed="false">
      <c r="A41" s="2" t="s">
        <v>71</v>
      </c>
      <c r="B41" s="2"/>
      <c r="C41" s="2"/>
      <c r="D41" s="2"/>
      <c r="E41" s="2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A14:I15"/>
    <mergeCell ref="A23:F24"/>
    <mergeCell ref="A33:I34"/>
    <mergeCell ref="A36:C3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329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2022-10-28T14:59:00Z</dcterms:created>
  <dc:creator>Windows User</dc:creator>
  <dc:description/>
  <dc:language>en-US</dc:language>
  <cp:lastModifiedBy/>
  <dcterms:modified xsi:type="dcterms:W3CDTF">2025-10-09T15:13:34Z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