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Z42" i="1"/>
  <c r="Z37"/>
  <c r="Z38"/>
  <c r="AA39"/>
  <c r="Z39"/>
  <c r="Y39"/>
  <c r="AA38"/>
  <c r="Y38"/>
  <c r="AA37"/>
  <c r="Y37"/>
  <c r="AA36"/>
  <c r="Z36"/>
  <c r="Y36"/>
  <c r="AA34"/>
  <c r="Z34"/>
  <c r="Y34"/>
  <c r="AA33"/>
  <c r="Z33"/>
  <c r="Y33"/>
  <c r="AA25"/>
  <c r="Z25"/>
  <c r="Y25"/>
  <c r="AA24"/>
  <c r="Z24"/>
  <c r="Y24"/>
  <c r="AA23"/>
  <c r="Z23"/>
  <c r="Y23"/>
  <c r="AA20"/>
  <c r="Z20"/>
  <c r="Y20"/>
  <c r="AA19"/>
  <c r="Z19"/>
  <c r="Y19"/>
  <c r="AA18"/>
  <c r="Z18"/>
  <c r="Y18"/>
  <c r="AA12"/>
  <c r="Z12"/>
  <c r="Y12"/>
  <c r="AA11"/>
  <c r="Z11"/>
  <c r="Y11"/>
  <c r="AA10"/>
  <c r="Z10"/>
  <c r="Y10"/>
  <c r="AA9"/>
  <c r="Z9"/>
  <c r="Y9"/>
  <c r="AA8"/>
  <c r="Z8"/>
  <c r="Y8"/>
  <c r="AA7"/>
  <c r="Y7"/>
  <c r="Z7"/>
  <c r="Q39"/>
  <c r="P39"/>
  <c r="O39"/>
  <c r="Q38"/>
  <c r="P38"/>
  <c r="O38"/>
  <c r="Q37"/>
  <c r="P37"/>
  <c r="O37"/>
  <c r="Q36"/>
  <c r="P36"/>
  <c r="O36"/>
  <c r="Q35"/>
  <c r="P35"/>
  <c r="O35"/>
  <c r="Q34"/>
  <c r="P34"/>
  <c r="O34"/>
  <c r="M34"/>
  <c r="Q33"/>
  <c r="P33"/>
  <c r="O33"/>
  <c r="Q26"/>
  <c r="P26"/>
  <c r="O26"/>
  <c r="Q25"/>
  <c r="P25"/>
  <c r="O25"/>
  <c r="M20"/>
  <c r="M19"/>
  <c r="Q24"/>
  <c r="P24"/>
  <c r="O24"/>
  <c r="Q23"/>
  <c r="P23"/>
  <c r="O23"/>
  <c r="Q22"/>
  <c r="P22"/>
  <c r="O22"/>
  <c r="Q21"/>
  <c r="P21"/>
  <c r="O21"/>
  <c r="Q20"/>
  <c r="P20"/>
  <c r="O20"/>
  <c r="Q19"/>
  <c r="P19"/>
  <c r="O19"/>
  <c r="Q18"/>
  <c r="P18"/>
  <c r="O18"/>
  <c r="Q13"/>
  <c r="P13"/>
  <c r="O13"/>
  <c r="Q12"/>
  <c r="P12"/>
  <c r="O12"/>
  <c r="Q11"/>
  <c r="P11"/>
  <c r="O11"/>
  <c r="Q10"/>
  <c r="P10"/>
  <c r="O10"/>
  <c r="Q9"/>
  <c r="P9"/>
  <c r="O9"/>
  <c r="Q8"/>
  <c r="P8"/>
  <c r="O8"/>
  <c r="Q7"/>
  <c r="P7"/>
  <c r="O7"/>
  <c r="M9"/>
  <c r="M8"/>
</calcChain>
</file>

<file path=xl/sharedStrings.xml><?xml version="1.0" encoding="utf-8"?>
<sst xmlns="http://schemas.openxmlformats.org/spreadsheetml/2006/main" count="156" uniqueCount="44">
  <si>
    <t>Section 17100, s.f and c.f. costs, Building Construction Cost Data</t>
  </si>
  <si>
    <t>CSI Master Format Divisions</t>
  </si>
  <si>
    <t>Level 3</t>
  </si>
  <si>
    <t>Level 4</t>
  </si>
  <si>
    <t>Means #</t>
  </si>
  <si>
    <t>0010</t>
  </si>
  <si>
    <t>Unit</t>
  </si>
  <si>
    <t>Unit Cost</t>
  </si>
  <si>
    <t>1/4</t>
  </si>
  <si>
    <t>Median</t>
  </si>
  <si>
    <t>3/4</t>
  </si>
  <si>
    <t>% of Total</t>
  </si>
  <si>
    <t>Description</t>
  </si>
  <si>
    <t>Warehouses and Office Combination</t>
  </si>
  <si>
    <t>s.f.</t>
  </si>
  <si>
    <t>0020</t>
  </si>
  <si>
    <t>Total Project Cost</t>
  </si>
  <si>
    <t>c.f.</t>
  </si>
  <si>
    <t>1800</t>
  </si>
  <si>
    <t>2720</t>
  </si>
  <si>
    <t>2770</t>
  </si>
  <si>
    <t>2900</t>
  </si>
  <si>
    <t>3100</t>
  </si>
  <si>
    <t>Equipment</t>
  </si>
  <si>
    <t>Plumbing</t>
  </si>
  <si>
    <t>Heating, Venting, Air Conditioning</t>
  </si>
  <si>
    <t>Electrical</t>
  </si>
  <si>
    <t>Total : Mechanical &amp; Electrical</t>
  </si>
  <si>
    <t>340</t>
  </si>
  <si>
    <t>Factories</t>
  </si>
  <si>
    <t>Site Work</t>
  </si>
  <si>
    <t>970</t>
  </si>
  <si>
    <t>Warehouses and Storage Building</t>
  </si>
  <si>
    <t>0100</t>
  </si>
  <si>
    <t>0500</t>
  </si>
  <si>
    <t>Masonry</t>
  </si>
  <si>
    <t>2730</t>
  </si>
  <si>
    <t>Units</t>
  </si>
  <si>
    <t>Fee Percentage</t>
  </si>
  <si>
    <t>Structural % of Overall Cost</t>
  </si>
  <si>
    <t>Estimated Fee</t>
  </si>
  <si>
    <t>Plumbing % of SubContract</t>
  </si>
  <si>
    <t>Heating, Venting, Air Conditioning % of SubContract</t>
  </si>
  <si>
    <t>Electrical % of SubContract</t>
  </si>
</sst>
</file>

<file path=xl/styles.xml><?xml version="1.0" encoding="utf-8"?>
<styleSheet xmlns="http://schemas.openxmlformats.org/spreadsheetml/2006/main">
  <numFmts count="1">
    <numFmt numFmtId="165" formatCode="&quot;$&quot;#,##0.00"/>
  </numFmts>
  <fonts count="3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15" xfId="0" applyFont="1" applyBorder="1"/>
    <xf numFmtId="0" fontId="1" fillId="0" borderId="16" xfId="0" applyFont="1" applyBorder="1"/>
    <xf numFmtId="0" fontId="1" fillId="0" borderId="17" xfId="0" applyFont="1" applyBorder="1" applyAlignment="1">
      <alignment horizontal="center"/>
    </xf>
    <xf numFmtId="49" fontId="1" fillId="0" borderId="7" xfId="0" applyNumberFormat="1" applyFont="1" applyBorder="1" applyAlignment="1">
      <alignment horizontal="right"/>
    </xf>
    <xf numFmtId="49" fontId="1" fillId="0" borderId="8" xfId="0" applyNumberFormat="1" applyFont="1" applyBorder="1"/>
    <xf numFmtId="49" fontId="1" fillId="0" borderId="9" xfId="0" applyNumberFormat="1" applyFont="1" applyBorder="1"/>
    <xf numFmtId="49" fontId="1" fillId="0" borderId="14" xfId="0" applyNumberFormat="1" applyFont="1" applyBorder="1"/>
    <xf numFmtId="0" fontId="1" fillId="0" borderId="14" xfId="0" applyFont="1" applyBorder="1" applyAlignment="1">
      <alignment horizontal="center"/>
    </xf>
    <xf numFmtId="165" fontId="1" fillId="0" borderId="18" xfId="0" applyNumberFormat="1" applyFont="1" applyBorder="1" applyAlignment="1">
      <alignment horizontal="right"/>
    </xf>
    <xf numFmtId="165" fontId="1" fillId="0" borderId="14" xfId="0" applyNumberFormat="1" applyFont="1" applyBorder="1"/>
    <xf numFmtId="165" fontId="1" fillId="0" borderId="19" xfId="0" applyNumberFormat="1" applyFont="1" applyBorder="1"/>
    <xf numFmtId="10" fontId="1" fillId="0" borderId="20" xfId="0" applyNumberFormat="1" applyFont="1" applyBorder="1"/>
    <xf numFmtId="10" fontId="1" fillId="0" borderId="14" xfId="0" applyNumberFormat="1" applyFont="1" applyBorder="1"/>
    <xf numFmtId="10" fontId="1" fillId="0" borderId="21" xfId="0" applyNumberFormat="1" applyFont="1" applyBorder="1"/>
    <xf numFmtId="49" fontId="1" fillId="0" borderId="1" xfId="0" applyNumberFormat="1" applyFont="1" applyBorder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165" fontId="1" fillId="0" borderId="12" xfId="0" applyNumberFormat="1" applyFont="1" applyBorder="1" applyAlignment="1">
      <alignment horizontal="right"/>
    </xf>
    <xf numFmtId="165" fontId="1" fillId="0" borderId="1" xfId="0" applyNumberFormat="1" applyFont="1" applyBorder="1"/>
    <xf numFmtId="165" fontId="1" fillId="0" borderId="10" xfId="0" applyNumberFormat="1" applyFont="1" applyBorder="1"/>
    <xf numFmtId="10" fontId="1" fillId="0" borderId="5" xfId="0" applyNumberFormat="1" applyFont="1" applyBorder="1"/>
    <xf numFmtId="10" fontId="1" fillId="0" borderId="1" xfId="0" applyNumberFormat="1" applyFont="1" applyBorder="1"/>
    <xf numFmtId="10" fontId="1" fillId="0" borderId="6" xfId="0" applyNumberFormat="1" applyFont="1" applyBorder="1"/>
    <xf numFmtId="49" fontId="1" fillId="0" borderId="0" xfId="0" applyNumberFormat="1" applyFont="1" applyBorder="1"/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165" fontId="1" fillId="0" borderId="0" xfId="0" applyNumberFormat="1" applyFont="1" applyBorder="1" applyAlignment="1">
      <alignment horizontal="right"/>
    </xf>
    <xf numFmtId="165" fontId="1" fillId="0" borderId="0" xfId="0" applyNumberFormat="1" applyFont="1" applyBorder="1"/>
    <xf numFmtId="10" fontId="1" fillId="0" borderId="0" xfId="0" applyNumberFormat="1" applyFont="1" applyBorder="1"/>
    <xf numFmtId="165" fontId="1" fillId="0" borderId="13" xfId="0" applyNumberFormat="1" applyFont="1" applyBorder="1"/>
    <xf numFmtId="165" fontId="1" fillId="0" borderId="8" xfId="0" applyNumberFormat="1" applyFont="1" applyBorder="1"/>
    <xf numFmtId="165" fontId="1" fillId="0" borderId="11" xfId="0" applyNumberFormat="1" applyFont="1" applyBorder="1"/>
    <xf numFmtId="10" fontId="1" fillId="0" borderId="7" xfId="0" applyNumberFormat="1" applyFont="1" applyBorder="1"/>
    <xf numFmtId="10" fontId="1" fillId="0" borderId="8" xfId="0" applyNumberFormat="1" applyFont="1" applyBorder="1"/>
    <xf numFmtId="10" fontId="1" fillId="0" borderId="9" xfId="0" applyNumberFormat="1" applyFont="1" applyBorder="1"/>
    <xf numFmtId="0" fontId="2" fillId="0" borderId="0" xfId="0" applyFont="1"/>
    <xf numFmtId="0" fontId="2" fillId="0" borderId="14" xfId="0" applyFont="1" applyBorder="1"/>
    <xf numFmtId="3" fontId="0" fillId="0" borderId="0" xfId="0" applyNumberFormat="1"/>
    <xf numFmtId="165" fontId="0" fillId="0" borderId="0" xfId="0" applyNumberFormat="1"/>
    <xf numFmtId="10" fontId="0" fillId="0" borderId="0" xfId="0" applyNumberFormat="1"/>
    <xf numFmtId="49" fontId="1" fillId="0" borderId="0" xfId="0" applyNumberFormat="1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AA54"/>
  <sheetViews>
    <sheetView tabSelected="1" topLeftCell="E13" workbookViewId="0">
      <selection activeCell="Z42" sqref="Z42"/>
    </sheetView>
  </sheetViews>
  <sheetFormatPr defaultRowHeight="15"/>
  <cols>
    <col min="4" max="4" width="42.7109375" customWidth="1"/>
    <col min="15" max="16" width="12.7109375" bestFit="1" customWidth="1"/>
    <col min="17" max="17" width="15.28515625" customWidth="1"/>
    <col min="24" max="25" width="10.140625" bestFit="1" customWidth="1"/>
    <col min="26" max="26" width="13.5703125" customWidth="1"/>
    <col min="27" max="27" width="13.140625" customWidth="1"/>
  </cols>
  <sheetData>
    <row r="3" spans="1:27" ht="15.75">
      <c r="A3" s="40" t="s">
        <v>0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27" ht="16.5" thickBot="1">
      <c r="A4" s="1"/>
      <c r="B4" s="1"/>
      <c r="C4" s="1"/>
      <c r="D4" s="1"/>
      <c r="E4" s="1"/>
      <c r="F4" s="1"/>
      <c r="G4" s="1"/>
      <c r="H4" s="1"/>
      <c r="I4" s="1"/>
      <c r="J4" s="1"/>
      <c r="K4" s="1"/>
    </row>
    <row r="5" spans="1:27" ht="16.5" thickBot="1">
      <c r="A5" s="1" t="s">
        <v>1</v>
      </c>
      <c r="B5" s="1"/>
      <c r="C5" s="1"/>
      <c r="D5" s="1"/>
      <c r="E5" s="1"/>
      <c r="F5" s="2"/>
      <c r="G5" s="3" t="s">
        <v>7</v>
      </c>
      <c r="H5" s="4"/>
      <c r="I5" s="2"/>
      <c r="J5" s="3" t="s">
        <v>11</v>
      </c>
      <c r="K5" s="4"/>
      <c r="M5" t="s">
        <v>37</v>
      </c>
      <c r="O5" s="2"/>
      <c r="P5" s="3" t="s">
        <v>7</v>
      </c>
      <c r="Q5" s="4"/>
      <c r="S5" t="s">
        <v>38</v>
      </c>
      <c r="Z5" t="s">
        <v>40</v>
      </c>
    </row>
    <row r="6" spans="1:27" ht="16.5" thickBot="1">
      <c r="A6" s="5" t="s">
        <v>2</v>
      </c>
      <c r="B6" s="6" t="s">
        <v>3</v>
      </c>
      <c r="C6" s="6" t="s">
        <v>4</v>
      </c>
      <c r="D6" s="6" t="s">
        <v>12</v>
      </c>
      <c r="E6" s="7" t="s">
        <v>6</v>
      </c>
      <c r="F6" s="8" t="s">
        <v>8</v>
      </c>
      <c r="G6" s="9" t="s">
        <v>9</v>
      </c>
      <c r="H6" s="10" t="s">
        <v>10</v>
      </c>
      <c r="I6" s="8" t="s">
        <v>8</v>
      </c>
      <c r="J6" s="9" t="s">
        <v>9</v>
      </c>
      <c r="K6" s="10" t="s">
        <v>10</v>
      </c>
      <c r="O6" s="8" t="s">
        <v>8</v>
      </c>
      <c r="P6" s="9" t="s">
        <v>9</v>
      </c>
      <c r="Q6" s="10" t="s">
        <v>10</v>
      </c>
      <c r="Y6" s="8" t="s">
        <v>8</v>
      </c>
      <c r="Z6" s="9" t="s">
        <v>9</v>
      </c>
      <c r="AA6" s="10" t="s">
        <v>10</v>
      </c>
    </row>
    <row r="7" spans="1:27" ht="15.75">
      <c r="A7" s="11">
        <v>17100</v>
      </c>
      <c r="B7" s="11" t="s">
        <v>28</v>
      </c>
      <c r="C7" s="11" t="s">
        <v>5</v>
      </c>
      <c r="D7" s="41" t="s">
        <v>29</v>
      </c>
      <c r="E7" s="12" t="s">
        <v>14</v>
      </c>
      <c r="F7" s="13">
        <v>41</v>
      </c>
      <c r="G7" s="14">
        <v>61</v>
      </c>
      <c r="H7" s="15">
        <v>94</v>
      </c>
      <c r="I7" s="16"/>
      <c r="J7" s="17"/>
      <c r="K7" s="18"/>
      <c r="M7" s="42">
        <v>63000</v>
      </c>
      <c r="O7" s="43">
        <f>F7*M7</f>
        <v>2583000</v>
      </c>
      <c r="P7" s="43">
        <f>G7*M7</f>
        <v>3843000</v>
      </c>
      <c r="Q7" s="43">
        <f>H7*M7</f>
        <v>5922000</v>
      </c>
      <c r="S7" s="44">
        <v>0.02</v>
      </c>
      <c r="U7" t="s">
        <v>39</v>
      </c>
      <c r="Y7" s="43">
        <f>O7*S7</f>
        <v>51660</v>
      </c>
      <c r="Z7" s="43">
        <f>P7*S7</f>
        <v>76860</v>
      </c>
      <c r="AA7" s="43">
        <f>Q7*S7</f>
        <v>118440</v>
      </c>
    </row>
    <row r="8" spans="1:27" ht="15.75">
      <c r="A8" s="19"/>
      <c r="B8" s="19"/>
      <c r="C8" s="19" t="s">
        <v>15</v>
      </c>
      <c r="D8" s="20" t="s">
        <v>16</v>
      </c>
      <c r="E8" s="21" t="s">
        <v>17</v>
      </c>
      <c r="F8" s="22">
        <v>2.62</v>
      </c>
      <c r="G8" s="23">
        <v>3.91</v>
      </c>
      <c r="H8" s="24">
        <v>6.5</v>
      </c>
      <c r="I8" s="25"/>
      <c r="J8" s="26"/>
      <c r="K8" s="27"/>
      <c r="M8" s="42">
        <f>63000*27</f>
        <v>1701000</v>
      </c>
      <c r="O8" s="43">
        <f t="shared" ref="O8:O13" si="0">F8*M8</f>
        <v>4456620</v>
      </c>
      <c r="P8" s="43">
        <f t="shared" ref="P8:P13" si="1">G8*M8</f>
        <v>6650910</v>
      </c>
      <c r="Q8" s="43">
        <f t="shared" ref="Q8:Q13" si="2">H8*M8</f>
        <v>11056500</v>
      </c>
      <c r="S8" s="44">
        <v>0.02</v>
      </c>
      <c r="U8" t="s">
        <v>39</v>
      </c>
      <c r="Y8" s="43">
        <f>O8*S8</f>
        <v>89132.400000000009</v>
      </c>
      <c r="Z8" s="43">
        <f>P8*S8</f>
        <v>133018.20000000001</v>
      </c>
      <c r="AA8" s="43">
        <f>Q8*S8</f>
        <v>221130</v>
      </c>
    </row>
    <row r="9" spans="1:27" ht="15.75">
      <c r="A9" s="19"/>
      <c r="B9" s="19"/>
      <c r="C9" s="19" t="s">
        <v>33</v>
      </c>
      <c r="D9" s="20" t="s">
        <v>30</v>
      </c>
      <c r="E9" s="12" t="s">
        <v>14</v>
      </c>
      <c r="F9" s="22">
        <v>4.67</v>
      </c>
      <c r="G9" s="23">
        <v>8.5</v>
      </c>
      <c r="H9" s="24">
        <v>13.9</v>
      </c>
      <c r="I9" s="25">
        <v>6.9500000000000006E-2</v>
      </c>
      <c r="J9" s="26">
        <v>0.1145</v>
      </c>
      <c r="K9" s="27">
        <v>0.1825</v>
      </c>
      <c r="M9" s="42">
        <f>(266719-22000)*0.8</f>
        <v>195775.2</v>
      </c>
      <c r="O9" s="43">
        <f t="shared" si="0"/>
        <v>914270.18400000001</v>
      </c>
      <c r="P9" s="43">
        <f t="shared" si="1"/>
        <v>1664089.2000000002</v>
      </c>
      <c r="Q9" s="43">
        <f t="shared" si="2"/>
        <v>2721275.2800000003</v>
      </c>
      <c r="S9" s="44"/>
      <c r="U9" t="s">
        <v>30</v>
      </c>
      <c r="Y9" s="43">
        <f t="shared" ref="Y9:Y12" si="3">O9*S9</f>
        <v>0</v>
      </c>
      <c r="Z9" s="43">
        <f t="shared" ref="Z9:Z12" si="4">P9*S9</f>
        <v>0</v>
      </c>
      <c r="AA9" s="43">
        <f t="shared" ref="AA9:AA12" si="5">Q9*S9</f>
        <v>0</v>
      </c>
    </row>
    <row r="10" spans="1:27" ht="15.75">
      <c r="A10" s="19"/>
      <c r="B10" s="19"/>
      <c r="C10" s="19" t="s">
        <v>19</v>
      </c>
      <c r="D10" s="20" t="s">
        <v>24</v>
      </c>
      <c r="E10" s="12" t="s">
        <v>14</v>
      </c>
      <c r="F10" s="22">
        <v>2.29</v>
      </c>
      <c r="G10" s="23">
        <v>4.0999999999999996</v>
      </c>
      <c r="H10" s="24">
        <v>6.8</v>
      </c>
      <c r="I10" s="25">
        <v>3.73E-2</v>
      </c>
      <c r="J10" s="26">
        <v>6.0499999999999998E-2</v>
      </c>
      <c r="K10" s="27">
        <v>8.1000000000000003E-2</v>
      </c>
      <c r="M10" s="42">
        <v>63000</v>
      </c>
      <c r="O10" s="43">
        <f t="shared" si="0"/>
        <v>144270</v>
      </c>
      <c r="P10" s="43">
        <f t="shared" si="1"/>
        <v>258299.99999999997</v>
      </c>
      <c r="Q10" s="43">
        <f t="shared" si="2"/>
        <v>428400</v>
      </c>
      <c r="S10" s="44">
        <v>0.06</v>
      </c>
      <c r="U10" s="20" t="s">
        <v>41</v>
      </c>
      <c r="Y10" s="43">
        <f t="shared" si="3"/>
        <v>8656.1999999999989</v>
      </c>
      <c r="Z10" s="43">
        <f t="shared" si="4"/>
        <v>15497.999999999998</v>
      </c>
      <c r="AA10" s="43">
        <f t="shared" si="5"/>
        <v>25704</v>
      </c>
    </row>
    <row r="11" spans="1:27" ht="15.75">
      <c r="A11" s="19"/>
      <c r="B11" s="19"/>
      <c r="C11" s="19" t="s">
        <v>20</v>
      </c>
      <c r="D11" s="20" t="s">
        <v>25</v>
      </c>
      <c r="E11" s="12" t="s">
        <v>14</v>
      </c>
      <c r="F11" s="22">
        <v>4.29</v>
      </c>
      <c r="G11" s="23">
        <v>6.15</v>
      </c>
      <c r="H11" s="24">
        <v>8.3000000000000007</v>
      </c>
      <c r="I11" s="25">
        <v>5.2499999999999998E-2</v>
      </c>
      <c r="J11" s="26">
        <v>8.4500000000000006E-2</v>
      </c>
      <c r="K11" s="27">
        <v>0.1135</v>
      </c>
      <c r="M11" s="42">
        <v>63000</v>
      </c>
      <c r="O11" s="43">
        <f t="shared" si="0"/>
        <v>270270</v>
      </c>
      <c r="P11" s="43">
        <f t="shared" si="1"/>
        <v>387450</v>
      </c>
      <c r="Q11" s="43">
        <f t="shared" si="2"/>
        <v>522900.00000000006</v>
      </c>
      <c r="S11" s="44">
        <v>0.06</v>
      </c>
      <c r="U11" s="20" t="s">
        <v>42</v>
      </c>
      <c r="Y11" s="43">
        <f t="shared" si="3"/>
        <v>16216.199999999999</v>
      </c>
      <c r="Z11" s="43">
        <f t="shared" si="4"/>
        <v>23247</v>
      </c>
      <c r="AA11" s="43">
        <f t="shared" si="5"/>
        <v>31374.000000000004</v>
      </c>
    </row>
    <row r="12" spans="1:27" ht="15.75">
      <c r="A12" s="19"/>
      <c r="B12" s="19"/>
      <c r="C12" s="19" t="s">
        <v>21</v>
      </c>
      <c r="D12" s="20" t="s">
        <v>26</v>
      </c>
      <c r="E12" s="12" t="s">
        <v>14</v>
      </c>
      <c r="F12" s="22">
        <v>5.15</v>
      </c>
      <c r="G12" s="23">
        <v>8.15</v>
      </c>
      <c r="H12" s="24">
        <v>12.25</v>
      </c>
      <c r="I12" s="25">
        <v>8.3000000000000004E-2</v>
      </c>
      <c r="J12" s="26">
        <v>0.1055</v>
      </c>
      <c r="K12" s="27">
        <v>0.14199999999999999</v>
      </c>
      <c r="M12" s="42">
        <v>63000</v>
      </c>
      <c r="O12" s="43">
        <f t="shared" si="0"/>
        <v>324450</v>
      </c>
      <c r="P12" s="43">
        <f t="shared" si="1"/>
        <v>513450</v>
      </c>
      <c r="Q12" s="43">
        <f t="shared" si="2"/>
        <v>771750</v>
      </c>
      <c r="S12" s="44">
        <v>0.06</v>
      </c>
      <c r="U12" s="20" t="s">
        <v>43</v>
      </c>
      <c r="Y12" s="43">
        <f t="shared" si="3"/>
        <v>19467</v>
      </c>
      <c r="Z12" s="43">
        <f t="shared" si="4"/>
        <v>30807</v>
      </c>
      <c r="AA12" s="43">
        <f t="shared" si="5"/>
        <v>46305</v>
      </c>
    </row>
    <row r="13" spans="1:27" ht="15.75">
      <c r="A13" s="19"/>
      <c r="B13" s="19"/>
      <c r="C13" s="19" t="s">
        <v>22</v>
      </c>
      <c r="D13" s="20" t="s">
        <v>27</v>
      </c>
      <c r="E13" s="12" t="s">
        <v>14</v>
      </c>
      <c r="F13" s="22">
        <v>12.1</v>
      </c>
      <c r="G13" s="23">
        <v>19.399999999999999</v>
      </c>
      <c r="H13" s="24">
        <v>29.5</v>
      </c>
      <c r="I13" s="25">
        <v>0.22</v>
      </c>
      <c r="J13" s="26">
        <v>0.28499999999999998</v>
      </c>
      <c r="K13" s="27">
        <v>0.34499999999999997</v>
      </c>
      <c r="M13" s="42">
        <v>63000</v>
      </c>
      <c r="O13" s="43">
        <f t="shared" si="0"/>
        <v>762300</v>
      </c>
      <c r="P13" s="43">
        <f t="shared" si="1"/>
        <v>1222200</v>
      </c>
      <c r="Q13" s="43">
        <f t="shared" si="2"/>
        <v>1858500</v>
      </c>
      <c r="S13" s="44"/>
    </row>
    <row r="14" spans="1:27" ht="15.75">
      <c r="A14" s="28"/>
      <c r="B14" s="28"/>
      <c r="C14" s="28"/>
      <c r="D14" s="29"/>
      <c r="E14" s="30"/>
      <c r="F14" s="31"/>
      <c r="G14" s="32"/>
      <c r="H14" s="32"/>
      <c r="I14" s="33"/>
      <c r="J14" s="33"/>
      <c r="K14" s="33"/>
      <c r="M14" s="42"/>
      <c r="S14" s="44"/>
    </row>
    <row r="15" spans="1:27" ht="16.5" thickBot="1">
      <c r="A15" s="28"/>
      <c r="B15" s="28"/>
      <c r="C15" s="28"/>
      <c r="D15" s="29"/>
      <c r="E15" s="30"/>
      <c r="F15" s="31"/>
      <c r="G15" s="32"/>
      <c r="H15" s="32"/>
      <c r="I15" s="33"/>
      <c r="J15" s="33"/>
      <c r="K15" s="33"/>
      <c r="M15" s="42"/>
      <c r="S15" s="44"/>
      <c r="Y15" s="45"/>
      <c r="Z15" s="28"/>
      <c r="AA15" s="28"/>
    </row>
    <row r="16" spans="1:27" ht="16.5" thickBot="1">
      <c r="A16" s="1"/>
      <c r="B16" s="1"/>
      <c r="C16" s="1"/>
      <c r="D16" s="1"/>
      <c r="E16" s="1"/>
      <c r="F16" s="2"/>
      <c r="G16" s="3" t="s">
        <v>7</v>
      </c>
      <c r="H16" s="4"/>
      <c r="I16" s="2"/>
      <c r="J16" s="3" t="s">
        <v>11</v>
      </c>
      <c r="K16" s="4"/>
      <c r="M16" s="42"/>
      <c r="O16" s="2"/>
      <c r="P16" s="3" t="s">
        <v>7</v>
      </c>
      <c r="Q16" s="4"/>
      <c r="S16" s="44"/>
      <c r="Z16" t="s">
        <v>40</v>
      </c>
    </row>
    <row r="17" spans="1:27" ht="16.5" thickBot="1">
      <c r="A17" s="5" t="s">
        <v>2</v>
      </c>
      <c r="B17" s="6" t="s">
        <v>3</v>
      </c>
      <c r="C17" s="6" t="s">
        <v>4</v>
      </c>
      <c r="D17" s="6" t="s">
        <v>12</v>
      </c>
      <c r="E17" s="7" t="s">
        <v>6</v>
      </c>
      <c r="F17" s="8" t="s">
        <v>8</v>
      </c>
      <c r="G17" s="9" t="s">
        <v>9</v>
      </c>
      <c r="H17" s="10" t="s">
        <v>10</v>
      </c>
      <c r="I17" s="8" t="s">
        <v>8</v>
      </c>
      <c r="J17" s="9" t="s">
        <v>9</v>
      </c>
      <c r="K17" s="10" t="s">
        <v>10</v>
      </c>
      <c r="M17" s="42"/>
      <c r="O17" s="8" t="s">
        <v>8</v>
      </c>
      <c r="P17" s="9" t="s">
        <v>9</v>
      </c>
      <c r="Q17" s="10" t="s">
        <v>10</v>
      </c>
      <c r="S17" s="44"/>
      <c r="Y17" s="8" t="s">
        <v>8</v>
      </c>
      <c r="Z17" s="9" t="s">
        <v>9</v>
      </c>
      <c r="AA17" s="10" t="s">
        <v>10</v>
      </c>
    </row>
    <row r="18" spans="1:27" ht="15.75">
      <c r="A18" s="11">
        <v>17100</v>
      </c>
      <c r="B18" s="11" t="s">
        <v>31</v>
      </c>
      <c r="C18" s="11" t="s">
        <v>5</v>
      </c>
      <c r="D18" s="41" t="s">
        <v>32</v>
      </c>
      <c r="E18" s="12" t="s">
        <v>14</v>
      </c>
      <c r="F18" s="13">
        <v>34</v>
      </c>
      <c r="G18" s="14">
        <v>49.5</v>
      </c>
      <c r="H18" s="15">
        <v>68.5</v>
      </c>
      <c r="I18" s="16"/>
      <c r="J18" s="17"/>
      <c r="K18" s="18"/>
      <c r="M18" s="42">
        <v>63000</v>
      </c>
      <c r="O18" s="43">
        <f>F18*M18</f>
        <v>2142000</v>
      </c>
      <c r="P18" s="43">
        <f>G18*M18</f>
        <v>3118500</v>
      </c>
      <c r="Q18" s="43">
        <f>H18*M18</f>
        <v>4315500</v>
      </c>
      <c r="S18" s="44">
        <v>0.02</v>
      </c>
      <c r="U18" t="s">
        <v>39</v>
      </c>
      <c r="Y18" s="43">
        <f>O18*S18</f>
        <v>42840</v>
      </c>
      <c r="Z18" s="43">
        <f>P18*S18</f>
        <v>62370</v>
      </c>
      <c r="AA18" s="43">
        <f>Q18*S18</f>
        <v>86310</v>
      </c>
    </row>
    <row r="19" spans="1:27" ht="15.75">
      <c r="A19" s="19"/>
      <c r="B19" s="19"/>
      <c r="C19" s="19" t="s">
        <v>15</v>
      </c>
      <c r="D19" s="20" t="s">
        <v>16</v>
      </c>
      <c r="E19" s="21" t="s">
        <v>17</v>
      </c>
      <c r="F19" s="22">
        <v>1.85</v>
      </c>
      <c r="G19" s="23">
        <v>2.63</v>
      </c>
      <c r="H19" s="24">
        <v>4.3600000000000003</v>
      </c>
      <c r="I19" s="25"/>
      <c r="J19" s="26"/>
      <c r="K19" s="27"/>
      <c r="M19" s="42">
        <f>63000*27</f>
        <v>1701000</v>
      </c>
      <c r="O19" s="43">
        <f t="shared" ref="O19:O24" si="6">F19*M19</f>
        <v>3146850</v>
      </c>
      <c r="P19" s="43">
        <f t="shared" ref="P19:P24" si="7">G19*M19</f>
        <v>4473630</v>
      </c>
      <c r="Q19" s="43">
        <f t="shared" ref="Q19:Q24" si="8">H19*M19</f>
        <v>7416360.0000000009</v>
      </c>
      <c r="S19" s="44">
        <v>0.02</v>
      </c>
      <c r="U19" t="s">
        <v>39</v>
      </c>
      <c r="Y19" s="43">
        <f>O19*S19</f>
        <v>62937</v>
      </c>
      <c r="Z19" s="43">
        <f>P19*S19</f>
        <v>89472.6</v>
      </c>
      <c r="AA19" s="43">
        <f>Q19*S19</f>
        <v>148327.20000000001</v>
      </c>
    </row>
    <row r="20" spans="1:27" ht="15.75">
      <c r="A20" s="19"/>
      <c r="B20" s="19"/>
      <c r="C20" s="19" t="s">
        <v>33</v>
      </c>
      <c r="D20" s="20" t="s">
        <v>30</v>
      </c>
      <c r="E20" s="12" t="s">
        <v>14</v>
      </c>
      <c r="F20" s="22">
        <v>3.32</v>
      </c>
      <c r="G20" s="23">
        <v>6.6</v>
      </c>
      <c r="H20" s="24">
        <v>9.9499999999999993</v>
      </c>
      <c r="I20" s="25">
        <v>6.0499999999999998E-2</v>
      </c>
      <c r="J20" s="26">
        <v>0.1295</v>
      </c>
      <c r="K20" s="27">
        <v>0.19850000000000001</v>
      </c>
      <c r="M20" s="42">
        <f>(266719-22000)*0.8</f>
        <v>195775.2</v>
      </c>
      <c r="O20" s="43">
        <f t="shared" si="6"/>
        <v>649973.66399999999</v>
      </c>
      <c r="P20" s="43">
        <f t="shared" si="7"/>
        <v>1292116.32</v>
      </c>
      <c r="Q20" s="43">
        <f t="shared" si="8"/>
        <v>1947963.24</v>
      </c>
      <c r="S20" s="44"/>
      <c r="U20" t="s">
        <v>30</v>
      </c>
      <c r="Y20" s="43">
        <f t="shared" ref="Y20" si="9">O20*S20</f>
        <v>0</v>
      </c>
      <c r="Z20" s="43">
        <f t="shared" ref="Z20" si="10">P20*S20</f>
        <v>0</v>
      </c>
      <c r="AA20" s="43">
        <f t="shared" ref="AA20" si="11">Q20*S20</f>
        <v>0</v>
      </c>
    </row>
    <row r="21" spans="1:27" ht="15.75">
      <c r="A21" s="19"/>
      <c r="B21" s="19"/>
      <c r="C21" s="19" t="s">
        <v>34</v>
      </c>
      <c r="D21" s="20" t="s">
        <v>35</v>
      </c>
      <c r="E21" s="12" t="s">
        <v>14</v>
      </c>
      <c r="F21" s="22">
        <v>2.0099999999999998</v>
      </c>
      <c r="G21" s="23">
        <v>4.57</v>
      </c>
      <c r="H21" s="24">
        <v>9.85</v>
      </c>
      <c r="I21" s="25">
        <v>3.73E-2</v>
      </c>
      <c r="J21" s="26">
        <v>7.3999999999999996E-2</v>
      </c>
      <c r="K21" s="27">
        <v>0.123</v>
      </c>
      <c r="M21" s="42">
        <v>63000</v>
      </c>
      <c r="O21" s="43">
        <f t="shared" si="6"/>
        <v>126629.99999999999</v>
      </c>
      <c r="P21" s="43">
        <f t="shared" si="7"/>
        <v>287910</v>
      </c>
      <c r="Q21" s="43">
        <f t="shared" si="8"/>
        <v>620550</v>
      </c>
      <c r="S21" s="44"/>
    </row>
    <row r="22" spans="1:27" ht="15.75">
      <c r="A22" s="19"/>
      <c r="B22" s="19"/>
      <c r="C22" s="19" t="s">
        <v>18</v>
      </c>
      <c r="D22" s="20" t="s">
        <v>23</v>
      </c>
      <c r="E22" s="12" t="s">
        <v>14</v>
      </c>
      <c r="F22" s="22">
        <v>0.52</v>
      </c>
      <c r="G22" s="23">
        <v>1.1100000000000001</v>
      </c>
      <c r="H22" s="24">
        <v>6.25</v>
      </c>
      <c r="I22" s="25">
        <v>9.1000000000000004E-3</v>
      </c>
      <c r="J22" s="26">
        <v>1.8200000000000001E-2</v>
      </c>
      <c r="K22" s="27">
        <v>5.5500000000000001E-2</v>
      </c>
      <c r="M22" s="42">
        <v>63000</v>
      </c>
      <c r="O22" s="43">
        <f t="shared" si="6"/>
        <v>32760</v>
      </c>
      <c r="P22" s="43">
        <f t="shared" si="7"/>
        <v>69930</v>
      </c>
      <c r="Q22" s="43">
        <f t="shared" si="8"/>
        <v>393750</v>
      </c>
      <c r="S22" s="44"/>
    </row>
    <row r="23" spans="1:27" ht="15.75">
      <c r="A23" s="19"/>
      <c r="B23" s="19"/>
      <c r="C23" s="19" t="s">
        <v>19</v>
      </c>
      <c r="D23" s="20" t="s">
        <v>24</v>
      </c>
      <c r="E23" s="12" t="s">
        <v>14</v>
      </c>
      <c r="F23" s="22">
        <v>1.07</v>
      </c>
      <c r="G23" s="23">
        <v>1.92</v>
      </c>
      <c r="H23" s="24">
        <v>3.67</v>
      </c>
      <c r="I23" s="25">
        <v>2.9000000000000001E-2</v>
      </c>
      <c r="J23" s="26">
        <v>4.8000000000000001E-2</v>
      </c>
      <c r="K23" s="27">
        <v>6.5500000000000003E-2</v>
      </c>
      <c r="M23" s="42">
        <v>63000</v>
      </c>
      <c r="O23" s="43">
        <f t="shared" si="6"/>
        <v>67410</v>
      </c>
      <c r="P23" s="43">
        <f t="shared" si="7"/>
        <v>120960</v>
      </c>
      <c r="Q23" s="43">
        <f t="shared" si="8"/>
        <v>231210</v>
      </c>
      <c r="S23" s="44">
        <v>0.06</v>
      </c>
      <c r="U23" s="20" t="s">
        <v>41</v>
      </c>
      <c r="Y23" s="43">
        <f t="shared" ref="Y23:Y25" si="12">O23*S23</f>
        <v>4044.6</v>
      </c>
      <c r="Z23" s="43">
        <f t="shared" ref="Z23:Z25" si="13">P23*S23</f>
        <v>7257.5999999999995</v>
      </c>
      <c r="AA23" s="43">
        <f t="shared" ref="AA23:AA25" si="14">Q23*S23</f>
        <v>13872.6</v>
      </c>
    </row>
    <row r="24" spans="1:27" ht="15.75">
      <c r="A24" s="19"/>
      <c r="B24" s="19"/>
      <c r="C24" s="19" t="s">
        <v>36</v>
      </c>
      <c r="D24" s="20" t="s">
        <v>25</v>
      </c>
      <c r="E24" s="12" t="s">
        <v>14</v>
      </c>
      <c r="F24" s="22">
        <v>1.29</v>
      </c>
      <c r="G24" s="23">
        <v>3.45</v>
      </c>
      <c r="H24" s="24">
        <v>4.63</v>
      </c>
      <c r="I24" s="25">
        <v>2.41E-2</v>
      </c>
      <c r="J24" s="26">
        <v>0.05</v>
      </c>
      <c r="K24" s="27">
        <v>8.8999999999999996E-2</v>
      </c>
      <c r="M24" s="42">
        <v>63000</v>
      </c>
      <c r="O24" s="43">
        <f t="shared" si="6"/>
        <v>81270</v>
      </c>
      <c r="P24" s="43">
        <f t="shared" si="7"/>
        <v>217350</v>
      </c>
      <c r="Q24" s="43">
        <f t="shared" si="8"/>
        <v>291690</v>
      </c>
      <c r="S24" s="44">
        <v>0.06</v>
      </c>
      <c r="U24" s="20" t="s">
        <v>42</v>
      </c>
      <c r="Y24" s="43">
        <f t="shared" si="12"/>
        <v>4876.2</v>
      </c>
      <c r="Z24" s="43">
        <f t="shared" si="13"/>
        <v>13041</v>
      </c>
      <c r="AA24" s="43">
        <f t="shared" si="14"/>
        <v>17501.399999999998</v>
      </c>
    </row>
    <row r="25" spans="1:27" ht="15.75">
      <c r="A25" s="19"/>
      <c r="B25" s="19"/>
      <c r="C25" s="19" t="s">
        <v>21</v>
      </c>
      <c r="D25" s="20" t="s">
        <v>26</v>
      </c>
      <c r="E25" s="12" t="s">
        <v>14</v>
      </c>
      <c r="F25" s="22">
        <v>2.0299999999999998</v>
      </c>
      <c r="G25" s="23">
        <v>2.69</v>
      </c>
      <c r="H25" s="24">
        <v>5.95</v>
      </c>
      <c r="I25" s="25">
        <v>5.1499999999999997E-2</v>
      </c>
      <c r="J25" s="26">
        <v>7.1999999999999995E-2</v>
      </c>
      <c r="K25" s="27">
        <v>0.10100000000000001</v>
      </c>
      <c r="M25" s="42">
        <v>63000</v>
      </c>
      <c r="O25" s="43">
        <f t="shared" ref="O25:O26" si="15">F25*M25</f>
        <v>127889.99999999999</v>
      </c>
      <c r="P25" s="43">
        <f t="shared" ref="P25:P26" si="16">G25*M25</f>
        <v>169470</v>
      </c>
      <c r="Q25" s="43">
        <f t="shared" ref="Q25:Q26" si="17">H25*M25</f>
        <v>374850</v>
      </c>
      <c r="S25" s="44">
        <v>0.06</v>
      </c>
      <c r="U25" s="20" t="s">
        <v>43</v>
      </c>
      <c r="Y25" s="43">
        <f t="shared" si="12"/>
        <v>7673.3999999999987</v>
      </c>
      <c r="Z25" s="43">
        <f t="shared" si="13"/>
        <v>10168.199999999999</v>
      </c>
      <c r="AA25" s="43">
        <f t="shared" si="14"/>
        <v>22491</v>
      </c>
    </row>
    <row r="26" spans="1:27" ht="15.75">
      <c r="A26" s="19"/>
      <c r="B26" s="19"/>
      <c r="C26" s="19" t="s">
        <v>22</v>
      </c>
      <c r="D26" s="20" t="s">
        <v>27</v>
      </c>
      <c r="E26" s="12" t="s">
        <v>14</v>
      </c>
      <c r="F26" s="22">
        <v>5.3</v>
      </c>
      <c r="G26" s="23">
        <v>8.15</v>
      </c>
      <c r="H26" s="24">
        <v>17.8</v>
      </c>
      <c r="I26" s="25">
        <v>0.1275</v>
      </c>
      <c r="J26" s="26">
        <v>0.189</v>
      </c>
      <c r="K26" s="27">
        <v>0.26</v>
      </c>
      <c r="M26" s="42">
        <v>63000</v>
      </c>
      <c r="O26" s="43">
        <f t="shared" si="15"/>
        <v>333900</v>
      </c>
      <c r="P26" s="43">
        <f t="shared" si="16"/>
        <v>513450</v>
      </c>
      <c r="Q26" s="43">
        <f t="shared" si="17"/>
        <v>1121400</v>
      </c>
      <c r="S26" s="44"/>
    </row>
    <row r="27" spans="1:27" ht="15.7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M27" s="42"/>
      <c r="S27" s="44"/>
    </row>
    <row r="28" spans="1:27" ht="15.7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M28" s="42"/>
      <c r="S28" s="44"/>
    </row>
    <row r="29" spans="1:27" ht="15.7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M29" s="42"/>
      <c r="S29" s="44"/>
    </row>
    <row r="30" spans="1:27" ht="16.5" thickBo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M30" s="42"/>
      <c r="S30" s="44"/>
      <c r="Z30" t="s">
        <v>40</v>
      </c>
    </row>
    <row r="31" spans="1:27" ht="16.5" thickBot="1">
      <c r="A31" s="1"/>
      <c r="B31" s="1"/>
      <c r="C31" s="1"/>
      <c r="D31" s="1"/>
      <c r="E31" s="1"/>
      <c r="F31" s="2"/>
      <c r="G31" s="3" t="s">
        <v>7</v>
      </c>
      <c r="H31" s="4"/>
      <c r="I31" s="2"/>
      <c r="J31" s="3" t="s">
        <v>11</v>
      </c>
      <c r="K31" s="4"/>
      <c r="M31" s="42"/>
      <c r="O31" s="2"/>
      <c r="P31" s="3" t="s">
        <v>7</v>
      </c>
      <c r="Q31" s="4"/>
      <c r="S31" s="44"/>
      <c r="Y31" s="8" t="s">
        <v>8</v>
      </c>
      <c r="Z31" s="9" t="s">
        <v>9</v>
      </c>
      <c r="AA31" s="10" t="s">
        <v>10</v>
      </c>
    </row>
    <row r="32" spans="1:27" ht="16.5" thickBot="1">
      <c r="A32" s="5" t="s">
        <v>2</v>
      </c>
      <c r="B32" s="6" t="s">
        <v>3</v>
      </c>
      <c r="C32" s="6" t="s">
        <v>4</v>
      </c>
      <c r="D32" s="6" t="s">
        <v>12</v>
      </c>
      <c r="E32" s="7" t="s">
        <v>6</v>
      </c>
      <c r="F32" s="8" t="s">
        <v>8</v>
      </c>
      <c r="G32" s="9" t="s">
        <v>9</v>
      </c>
      <c r="H32" s="10" t="s">
        <v>10</v>
      </c>
      <c r="I32" s="8" t="s">
        <v>8</v>
      </c>
      <c r="J32" s="9" t="s">
        <v>9</v>
      </c>
      <c r="K32" s="10" t="s">
        <v>10</v>
      </c>
      <c r="M32" s="42"/>
      <c r="O32" s="8" t="s">
        <v>8</v>
      </c>
      <c r="P32" s="9" t="s">
        <v>9</v>
      </c>
      <c r="Q32" s="10" t="s">
        <v>10</v>
      </c>
      <c r="S32" s="44"/>
    </row>
    <row r="33" spans="1:27" ht="15.75">
      <c r="A33" s="11">
        <v>17100</v>
      </c>
      <c r="B33" s="11">
        <v>990</v>
      </c>
      <c r="C33" s="11" t="s">
        <v>5</v>
      </c>
      <c r="D33" s="41" t="s">
        <v>13</v>
      </c>
      <c r="E33" s="12" t="s">
        <v>14</v>
      </c>
      <c r="F33" s="13">
        <v>39.5</v>
      </c>
      <c r="G33" s="14">
        <v>52.5</v>
      </c>
      <c r="H33" s="15">
        <v>73</v>
      </c>
      <c r="I33" s="16"/>
      <c r="J33" s="17"/>
      <c r="K33" s="18"/>
      <c r="M33" s="42">
        <v>63000</v>
      </c>
      <c r="O33" s="43">
        <f>F33*M33</f>
        <v>2488500</v>
      </c>
      <c r="P33" s="43">
        <f>G33*M33</f>
        <v>3307500</v>
      </c>
      <c r="Q33" s="43">
        <f>H33*M33</f>
        <v>4599000</v>
      </c>
      <c r="S33" s="44">
        <v>0.02</v>
      </c>
      <c r="U33" t="s">
        <v>39</v>
      </c>
      <c r="Y33" s="43">
        <f>O33*S33</f>
        <v>49770</v>
      </c>
      <c r="Z33" s="43">
        <f>P33*S33</f>
        <v>66150</v>
      </c>
      <c r="AA33" s="43">
        <f>Q33*S33</f>
        <v>91980</v>
      </c>
    </row>
    <row r="34" spans="1:27" ht="15.75">
      <c r="A34" s="19"/>
      <c r="B34" s="19"/>
      <c r="C34" s="19" t="s">
        <v>15</v>
      </c>
      <c r="D34" s="20" t="s">
        <v>16</v>
      </c>
      <c r="E34" s="21" t="s">
        <v>17</v>
      </c>
      <c r="F34" s="22">
        <v>2.02</v>
      </c>
      <c r="G34" s="23">
        <v>2.94</v>
      </c>
      <c r="H34" s="24">
        <v>4.34</v>
      </c>
      <c r="I34" s="25"/>
      <c r="J34" s="26"/>
      <c r="K34" s="27"/>
      <c r="M34" s="42">
        <f>63000*27</f>
        <v>1701000</v>
      </c>
      <c r="O34" s="43">
        <f t="shared" ref="O34:O41" si="18">F34*M34</f>
        <v>3436020</v>
      </c>
      <c r="P34" s="43">
        <f t="shared" ref="P34:P41" si="19">G34*M34</f>
        <v>5000940</v>
      </c>
      <c r="Q34" s="43">
        <f t="shared" ref="Q34:Q41" si="20">H34*M34</f>
        <v>7382340</v>
      </c>
      <c r="S34" s="44">
        <v>0.02</v>
      </c>
      <c r="U34" t="s">
        <v>39</v>
      </c>
      <c r="Y34" s="43">
        <f>O34*S34</f>
        <v>68720.399999999994</v>
      </c>
      <c r="Z34" s="43">
        <f>P34*S34</f>
        <v>100018.8</v>
      </c>
      <c r="AA34" s="43">
        <f>Q34*S34</f>
        <v>147646.80000000002</v>
      </c>
    </row>
    <row r="35" spans="1:27" ht="15.75">
      <c r="A35" s="19"/>
      <c r="B35" s="19"/>
      <c r="C35" s="19" t="s">
        <v>18</v>
      </c>
      <c r="D35" s="20" t="s">
        <v>23</v>
      </c>
      <c r="E35" s="12" t="s">
        <v>14</v>
      </c>
      <c r="F35" s="22">
        <v>0.69</v>
      </c>
      <c r="G35" s="23">
        <v>1.33</v>
      </c>
      <c r="H35" s="24">
        <v>2.0499999999999998</v>
      </c>
      <c r="I35" s="25">
        <v>5.1999999999999998E-3</v>
      </c>
      <c r="J35" s="26">
        <v>1.21E-2</v>
      </c>
      <c r="K35" s="27">
        <v>2.4E-2</v>
      </c>
      <c r="M35" s="42">
        <v>63000</v>
      </c>
      <c r="O35" s="43">
        <f t="shared" si="18"/>
        <v>43470</v>
      </c>
      <c r="P35" s="43">
        <f t="shared" si="19"/>
        <v>83790</v>
      </c>
      <c r="Q35" s="43">
        <f t="shared" si="20"/>
        <v>129149.99999999999</v>
      </c>
      <c r="S35" s="44"/>
    </row>
    <row r="36" spans="1:27" ht="15.75">
      <c r="A36" s="19"/>
      <c r="B36" s="19"/>
      <c r="C36" s="19" t="s">
        <v>19</v>
      </c>
      <c r="D36" s="20" t="s">
        <v>24</v>
      </c>
      <c r="E36" s="12" t="s">
        <v>14</v>
      </c>
      <c r="F36" s="22">
        <v>1.53</v>
      </c>
      <c r="G36" s="23">
        <v>2.71</v>
      </c>
      <c r="H36" s="24">
        <v>4.07</v>
      </c>
      <c r="I36" s="25">
        <v>3.7400000000000003E-2</v>
      </c>
      <c r="J36" s="26">
        <v>4.7600000000000003E-2</v>
      </c>
      <c r="K36" s="27">
        <v>6.3E-2</v>
      </c>
      <c r="M36" s="42">
        <v>63000</v>
      </c>
      <c r="O36" s="43">
        <f t="shared" si="18"/>
        <v>96390</v>
      </c>
      <c r="P36" s="43">
        <f t="shared" si="19"/>
        <v>170730</v>
      </c>
      <c r="Q36" s="43">
        <f t="shared" si="20"/>
        <v>256410.00000000003</v>
      </c>
      <c r="S36" s="44">
        <v>0.06</v>
      </c>
      <c r="U36" s="20" t="s">
        <v>41</v>
      </c>
      <c r="Y36" s="43">
        <f t="shared" ref="Y36:Y38" si="21">O36*S36</f>
        <v>5783.4</v>
      </c>
      <c r="Z36" s="43">
        <f t="shared" ref="Z36:Z38" si="22">P36*S36</f>
        <v>10243.799999999999</v>
      </c>
      <c r="AA36" s="43">
        <f t="shared" ref="AA36:AA38" si="23">Q36*S36</f>
        <v>15384.6</v>
      </c>
    </row>
    <row r="37" spans="1:27" ht="15.75">
      <c r="A37" s="19"/>
      <c r="B37" s="19"/>
      <c r="C37" s="19" t="s">
        <v>20</v>
      </c>
      <c r="D37" s="20" t="s">
        <v>25</v>
      </c>
      <c r="E37" s="12" t="s">
        <v>14</v>
      </c>
      <c r="F37" s="22">
        <v>2.41</v>
      </c>
      <c r="G37" s="23">
        <v>3.77</v>
      </c>
      <c r="H37" s="24">
        <v>5.3</v>
      </c>
      <c r="I37" s="25">
        <v>0.05</v>
      </c>
      <c r="J37" s="26">
        <v>5.6500000000000002E-2</v>
      </c>
      <c r="K37" s="27">
        <v>0.10050000000000001</v>
      </c>
      <c r="M37" s="42">
        <v>63000</v>
      </c>
      <c r="O37" s="43">
        <f t="shared" si="18"/>
        <v>151830</v>
      </c>
      <c r="P37" s="43">
        <f t="shared" si="19"/>
        <v>237510</v>
      </c>
      <c r="Q37" s="43">
        <f t="shared" si="20"/>
        <v>333900</v>
      </c>
      <c r="S37" s="44">
        <v>0.06</v>
      </c>
      <c r="U37" s="20" t="s">
        <v>42</v>
      </c>
      <c r="Y37" s="43">
        <f t="shared" si="21"/>
        <v>9109.7999999999993</v>
      </c>
      <c r="Z37" s="43">
        <f>(((Q37-P37)/2)+P37)*S37</f>
        <v>17142.3</v>
      </c>
      <c r="AA37" s="43">
        <f t="shared" si="23"/>
        <v>20034</v>
      </c>
    </row>
    <row r="38" spans="1:27" ht="15.75">
      <c r="A38" s="19"/>
      <c r="B38" s="19"/>
      <c r="C38" s="19" t="s">
        <v>21</v>
      </c>
      <c r="D38" s="20" t="s">
        <v>26</v>
      </c>
      <c r="E38" s="12" t="s">
        <v>14</v>
      </c>
      <c r="F38" s="22">
        <v>2.65</v>
      </c>
      <c r="G38" s="23">
        <v>3.93</v>
      </c>
      <c r="H38" s="24">
        <v>6.2</v>
      </c>
      <c r="I38" s="25">
        <v>5.8500000000000003E-2</v>
      </c>
      <c r="J38" s="26">
        <v>0.08</v>
      </c>
      <c r="K38" s="27">
        <v>0.1</v>
      </c>
      <c r="M38" s="42">
        <v>63000</v>
      </c>
      <c r="O38" s="43">
        <f t="shared" si="18"/>
        <v>166950</v>
      </c>
      <c r="P38" s="43">
        <f t="shared" si="19"/>
        <v>247590</v>
      </c>
      <c r="Q38" s="43">
        <f t="shared" si="20"/>
        <v>390600</v>
      </c>
      <c r="S38" s="44">
        <v>0.06</v>
      </c>
      <c r="U38" s="20" t="s">
        <v>43</v>
      </c>
      <c r="Y38" s="43">
        <f t="shared" si="21"/>
        <v>10017</v>
      </c>
      <c r="Z38" s="43">
        <f>P38*S38</f>
        <v>14855.4</v>
      </c>
      <c r="AA38" s="43">
        <f t="shared" si="23"/>
        <v>23436</v>
      </c>
    </row>
    <row r="39" spans="1:27" ht="15.75">
      <c r="A39" s="19"/>
      <c r="B39" s="19"/>
      <c r="C39" s="19" t="s">
        <v>22</v>
      </c>
      <c r="D39" s="20" t="s">
        <v>27</v>
      </c>
      <c r="E39" s="12" t="s">
        <v>14</v>
      </c>
      <c r="F39" s="22">
        <v>7.3</v>
      </c>
      <c r="G39" s="23">
        <v>10.45</v>
      </c>
      <c r="H39" s="24">
        <v>17.25</v>
      </c>
      <c r="I39" s="25">
        <v>0.14399999999999999</v>
      </c>
      <c r="J39" s="26">
        <v>0.19950000000000001</v>
      </c>
      <c r="K39" s="27">
        <v>0.245</v>
      </c>
      <c r="M39" s="42">
        <v>63000</v>
      </c>
      <c r="O39" s="43">
        <f t="shared" si="18"/>
        <v>459900</v>
      </c>
      <c r="P39" s="43">
        <f t="shared" si="19"/>
        <v>658350</v>
      </c>
      <c r="Q39" s="43">
        <f t="shared" si="20"/>
        <v>1086750</v>
      </c>
      <c r="S39" s="44">
        <v>0.06</v>
      </c>
      <c r="U39" s="20" t="s">
        <v>27</v>
      </c>
      <c r="Y39" s="43">
        <f t="shared" ref="Y39" si="24">O39*S39</f>
        <v>27594</v>
      </c>
      <c r="Z39" s="43">
        <f t="shared" ref="Z39" si="25">P39*S39</f>
        <v>39501</v>
      </c>
      <c r="AA39" s="43">
        <f t="shared" ref="AA39" si="26">Q39*S39</f>
        <v>65205</v>
      </c>
    </row>
    <row r="40" spans="1:27" ht="15.75">
      <c r="A40" s="19"/>
      <c r="B40" s="19"/>
      <c r="C40" s="19"/>
      <c r="D40" s="20"/>
      <c r="E40" s="21"/>
      <c r="F40" s="22"/>
      <c r="G40" s="23"/>
      <c r="H40" s="24"/>
      <c r="I40" s="25"/>
      <c r="J40" s="26"/>
      <c r="K40" s="27"/>
      <c r="M40" s="42"/>
      <c r="O40" s="43"/>
      <c r="P40" s="43"/>
      <c r="Q40" s="43"/>
    </row>
    <row r="41" spans="1:27" ht="15.75">
      <c r="A41" s="20"/>
      <c r="B41" s="20"/>
      <c r="C41" s="20"/>
      <c r="D41" s="20"/>
      <c r="E41" s="21"/>
      <c r="F41" s="22"/>
      <c r="G41" s="23"/>
      <c r="H41" s="24"/>
      <c r="I41" s="25"/>
      <c r="J41" s="26"/>
      <c r="K41" s="27"/>
      <c r="M41" s="42"/>
      <c r="O41" s="43"/>
      <c r="P41" s="43"/>
      <c r="Q41" s="43"/>
      <c r="Y41" s="43"/>
      <c r="Z41" s="43"/>
    </row>
    <row r="42" spans="1:27" ht="15.75">
      <c r="A42" s="20"/>
      <c r="B42" s="20"/>
      <c r="C42" s="20"/>
      <c r="D42" s="20"/>
      <c r="E42" s="21"/>
      <c r="F42" s="22"/>
      <c r="G42" s="23"/>
      <c r="H42" s="24"/>
      <c r="I42" s="25"/>
      <c r="J42" s="26"/>
      <c r="K42" s="27"/>
      <c r="Z42">
        <f>(((Q37-P37)/2)+P37)</f>
        <v>285705</v>
      </c>
    </row>
    <row r="43" spans="1:27" ht="15.75">
      <c r="A43" s="20"/>
      <c r="B43" s="20"/>
      <c r="C43" s="20"/>
      <c r="D43" s="20"/>
      <c r="E43" s="21"/>
      <c r="F43" s="22"/>
      <c r="G43" s="23"/>
      <c r="H43" s="24"/>
      <c r="I43" s="25"/>
      <c r="J43" s="26"/>
      <c r="K43" s="27"/>
    </row>
    <row r="44" spans="1:27" ht="15.75">
      <c r="A44" s="20"/>
      <c r="B44" s="20"/>
      <c r="C44" s="20"/>
      <c r="D44" s="20"/>
      <c r="E44" s="21"/>
      <c r="F44" s="22"/>
      <c r="G44" s="23"/>
      <c r="H44" s="24"/>
      <c r="I44" s="25"/>
      <c r="J44" s="26"/>
      <c r="K44" s="27"/>
    </row>
    <row r="45" spans="1:27" ht="15.75">
      <c r="A45" s="20"/>
      <c r="B45" s="20"/>
      <c r="C45" s="20"/>
      <c r="D45" s="20"/>
      <c r="E45" s="21"/>
      <c r="F45" s="22"/>
      <c r="G45" s="23"/>
      <c r="H45" s="24"/>
      <c r="I45" s="25"/>
      <c r="J45" s="26"/>
      <c r="K45" s="27"/>
    </row>
    <row r="46" spans="1:27" ht="15.75">
      <c r="A46" s="20"/>
      <c r="B46" s="20"/>
      <c r="C46" s="20"/>
      <c r="D46" s="20"/>
      <c r="E46" s="21"/>
      <c r="F46" s="22"/>
      <c r="G46" s="23"/>
      <c r="H46" s="24"/>
      <c r="I46" s="25"/>
      <c r="J46" s="26"/>
      <c r="K46" s="27"/>
    </row>
    <row r="47" spans="1:27" ht="15.75">
      <c r="A47" s="20"/>
      <c r="B47" s="20"/>
      <c r="C47" s="20"/>
      <c r="D47" s="20"/>
      <c r="E47" s="21"/>
      <c r="F47" s="22"/>
      <c r="G47" s="23"/>
      <c r="H47" s="24"/>
      <c r="I47" s="25"/>
      <c r="J47" s="26"/>
      <c r="K47" s="27"/>
    </row>
    <row r="48" spans="1:27" ht="15.75">
      <c r="A48" s="20"/>
      <c r="B48" s="20"/>
      <c r="C48" s="20"/>
      <c r="D48" s="20"/>
      <c r="E48" s="21"/>
      <c r="F48" s="22"/>
      <c r="G48" s="23"/>
      <c r="H48" s="24"/>
      <c r="I48" s="25"/>
      <c r="J48" s="26"/>
      <c r="K48" s="27"/>
    </row>
    <row r="49" spans="1:11" ht="15.75">
      <c r="A49" s="20"/>
      <c r="B49" s="20"/>
      <c r="C49" s="20"/>
      <c r="D49" s="20"/>
      <c r="E49" s="21"/>
      <c r="F49" s="22"/>
      <c r="G49" s="23"/>
      <c r="H49" s="24"/>
      <c r="I49" s="25"/>
      <c r="J49" s="26"/>
      <c r="K49" s="27"/>
    </row>
    <row r="50" spans="1:11" ht="15.75">
      <c r="A50" s="20"/>
      <c r="B50" s="20"/>
      <c r="C50" s="20"/>
      <c r="D50" s="20"/>
      <c r="E50" s="21"/>
      <c r="F50" s="22"/>
      <c r="G50" s="23"/>
      <c r="H50" s="24"/>
      <c r="I50" s="25"/>
      <c r="J50" s="26"/>
      <c r="K50" s="27"/>
    </row>
    <row r="51" spans="1:11" ht="15.75">
      <c r="A51" s="20"/>
      <c r="B51" s="20"/>
      <c r="C51" s="20"/>
      <c r="D51" s="20"/>
      <c r="E51" s="21"/>
      <c r="F51" s="22"/>
      <c r="G51" s="23"/>
      <c r="H51" s="24"/>
      <c r="I51" s="25"/>
      <c r="J51" s="26"/>
      <c r="K51" s="27"/>
    </row>
    <row r="52" spans="1:11" ht="15.75">
      <c r="A52" s="20"/>
      <c r="B52" s="20"/>
      <c r="C52" s="20"/>
      <c r="D52" s="20"/>
      <c r="E52" s="21"/>
      <c r="F52" s="22"/>
      <c r="G52" s="23"/>
      <c r="H52" s="24"/>
      <c r="I52" s="25"/>
      <c r="J52" s="26"/>
      <c r="K52" s="27"/>
    </row>
    <row r="53" spans="1:11" ht="15.75">
      <c r="A53" s="20"/>
      <c r="B53" s="20"/>
      <c r="C53" s="20"/>
      <c r="D53" s="20"/>
      <c r="E53" s="21"/>
      <c r="F53" s="22"/>
      <c r="G53" s="23"/>
      <c r="H53" s="24"/>
      <c r="I53" s="25"/>
      <c r="J53" s="26"/>
      <c r="K53" s="27"/>
    </row>
    <row r="54" spans="1:11" ht="16.5" thickBot="1">
      <c r="A54" s="20"/>
      <c r="B54" s="20"/>
      <c r="C54" s="20"/>
      <c r="D54" s="20"/>
      <c r="E54" s="21"/>
      <c r="F54" s="34"/>
      <c r="G54" s="35"/>
      <c r="H54" s="36"/>
      <c r="I54" s="37"/>
      <c r="J54" s="38"/>
      <c r="K54" s="39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2016-09-28T15:49:32Z</dcterms:modified>
</cp:coreProperties>
</file>