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ind Long Sid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<sst xmlns="http://schemas.openxmlformats.org/spreadsheetml/2006/main" count="66" uniqueCount="53">
  <si>
    <t xml:space="preserve">Wind Hits the Long Side of the Building</t>
  </si>
  <si>
    <t xml:space="preserve">Overall Building Size =</t>
  </si>
  <si>
    <t xml:space="preserve">ft long x </t>
  </si>
  <si>
    <t xml:space="preserve">ft wide</t>
  </si>
  <si>
    <r>
      <rPr>
        <sz val="12"/>
        <color theme="1"/>
        <rFont val="Arial"/>
        <family val="2"/>
        <charset val="1"/>
      </rPr>
      <t xml:space="preserve">Building mean height (</t>
    </r>
    <r>
      <rPr>
        <i val="true"/>
        <sz val="12"/>
        <color theme="1"/>
        <rFont val="Arial"/>
        <family val="2"/>
        <charset val="1"/>
      </rPr>
      <t xml:space="preserve">h</t>
    </r>
    <r>
      <rPr>
        <sz val="12"/>
        <color theme="1"/>
        <rFont val="Arial"/>
        <family val="2"/>
        <charset val="1"/>
      </rPr>
      <t xml:space="preserve">) =</t>
    </r>
  </si>
  <si>
    <t xml:space="preserve">ft  </t>
  </si>
  <si>
    <r>
      <rPr>
        <i val="true"/>
        <sz val="12"/>
        <color theme="1"/>
        <rFont val="Arial"/>
        <family val="2"/>
        <charset val="1"/>
      </rPr>
      <t xml:space="preserve">a</t>
    </r>
    <r>
      <rPr>
        <sz val="12"/>
        <color theme="1"/>
        <rFont val="Arial"/>
        <family val="2"/>
        <charset val="1"/>
      </rPr>
      <t xml:space="preserve"> = 10 % of least horizontal dimension or 0.4</t>
    </r>
    <r>
      <rPr>
        <i val="true"/>
        <sz val="12"/>
        <color theme="1"/>
        <rFont val="Arial"/>
        <family val="2"/>
        <charset val="1"/>
      </rPr>
      <t xml:space="preserve">h</t>
    </r>
    <r>
      <rPr>
        <sz val="12"/>
        <color theme="1"/>
        <rFont val="Arial"/>
        <family val="2"/>
        <charset val="1"/>
      </rPr>
      <t xml:space="preserve">; which ever is smaller. But not less than 4% of least horizontal dimension or 3 ft</t>
    </r>
  </si>
  <si>
    <t xml:space="preserve">10% of least horizontal dimension =</t>
  </si>
  <si>
    <t xml:space="preserve">ft</t>
  </si>
  <si>
    <r>
      <rPr>
        <sz val="12"/>
        <color theme="1"/>
        <rFont val="Arial"/>
        <family val="2"/>
        <charset val="1"/>
      </rPr>
      <t xml:space="preserve">0.4</t>
    </r>
    <r>
      <rPr>
        <i val="true"/>
        <sz val="12"/>
        <color theme="1"/>
        <rFont val="Arial"/>
        <family val="2"/>
        <charset val="1"/>
      </rPr>
      <t xml:space="preserve">h</t>
    </r>
    <r>
      <rPr>
        <sz val="12"/>
        <color theme="1"/>
        <rFont val="Arial"/>
        <family val="2"/>
        <charset val="1"/>
      </rPr>
      <t xml:space="preserve"> =</t>
    </r>
  </si>
  <si>
    <t xml:space="preserve">4% of least horizontal dimension =</t>
  </si>
  <si>
    <r>
      <rPr>
        <sz val="12"/>
        <color theme="1"/>
        <rFont val="Arial"/>
        <family val="2"/>
        <charset val="1"/>
      </rPr>
      <t xml:space="preserve">Therefore </t>
    </r>
    <r>
      <rPr>
        <i val="true"/>
        <sz val="12"/>
        <color theme="1"/>
        <rFont val="Arial"/>
        <family val="2"/>
        <charset val="1"/>
      </rPr>
      <t xml:space="preserve">a</t>
    </r>
    <r>
      <rPr>
        <sz val="12"/>
        <color theme="1"/>
        <rFont val="Arial"/>
        <family val="2"/>
        <charset val="1"/>
      </rPr>
      <t xml:space="preserve"> =</t>
    </r>
  </si>
  <si>
    <r>
      <rPr>
        <sz val="12"/>
        <color theme="1"/>
        <rFont val="Arial"/>
        <family val="2"/>
        <charset val="1"/>
      </rPr>
      <t xml:space="preserve">This means that each end of the building carries the loads of A for a distance of 2</t>
    </r>
    <r>
      <rPr>
        <i val="true"/>
        <sz val="12"/>
        <color theme="1"/>
        <rFont val="Arial"/>
        <family val="2"/>
        <charset val="1"/>
      </rPr>
      <t xml:space="preserve">a</t>
    </r>
  </si>
  <si>
    <t xml:space="preserve">The following are calculations are from MWFRS Wind Loads; (+) numbers act toward and (-) numbers act away from the normal surfaces for the Long Wall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</si>
  <si>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</si>
  <si>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</si>
  <si>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</si>
  <si>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</si>
  <si>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</si>
  <si>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</si>
  <si>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</si>
  <si>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</si>
  <si>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Loads psf</t>
  </si>
  <si>
    <t xml:space="preserve">Length, ft</t>
  </si>
  <si>
    <t xml:space="preserve">Height, ft</t>
  </si>
  <si>
    <t xml:space="preserve">Pressure #</t>
  </si>
  <si>
    <t xml:space="preserve">The short sides of the building will be supporting 1/2 load from the long side =</t>
  </si>
  <si>
    <t xml:space="preserve">#</t>
  </si>
  <si>
    <t xml:space="preserve">Shear is calculated using </t>
  </si>
  <si>
    <r>
      <rPr>
        <sz val="12"/>
        <color theme="1"/>
        <rFont val="Arial"/>
        <family val="2"/>
        <charset val="1"/>
      </rPr>
      <t xml:space="preserve">V =</t>
    </r>
    <r>
      <rPr>
        <i val="true"/>
        <sz val="12"/>
        <color theme="1"/>
        <rFont val="Arial"/>
        <family val="2"/>
        <charset val="1"/>
      </rPr>
      <t xml:space="preserve"> v</t>
    </r>
    <r>
      <rPr>
        <sz val="12"/>
        <color theme="1"/>
        <rFont val="Arial"/>
        <family val="2"/>
        <charset val="1"/>
      </rPr>
      <t xml:space="preserve"> Σ</t>
    </r>
    <r>
      <rPr>
        <i val="true"/>
        <sz val="12"/>
        <color theme="1"/>
        <rFont val="Arial"/>
        <family val="2"/>
        <charset val="1"/>
      </rPr>
      <t xml:space="preserve">b</t>
    </r>
    <r>
      <rPr>
        <i val="true"/>
        <vertAlign val="subscript"/>
        <sz val="12"/>
        <color theme="1"/>
        <rFont val="Arial"/>
        <family val="2"/>
        <charset val="1"/>
      </rPr>
      <t xml:space="preserve">i</t>
    </r>
  </si>
  <si>
    <t xml:space="preserve">V</t>
  </si>
  <si>
    <t xml:space="preserve">  = total allowable shear capacity of wall (lb)</t>
  </si>
  <si>
    <t xml:space="preserve">v</t>
  </si>
  <si>
    <t xml:space="preserve">  = allowable shear capacity per unit length (lb/ft)</t>
  </si>
  <si>
    <r>
      <rPr>
        <sz val="12"/>
        <color theme="1"/>
        <rFont val="Arial"/>
        <family val="2"/>
        <charset val="1"/>
      </rPr>
      <t xml:space="preserve">Σ</t>
    </r>
    <r>
      <rPr>
        <i val="true"/>
        <sz val="12"/>
        <color theme="1"/>
        <rFont val="Arial"/>
        <family val="2"/>
        <charset val="1"/>
      </rPr>
      <t xml:space="preserve">b</t>
    </r>
    <r>
      <rPr>
        <i val="true"/>
        <vertAlign val="subscript"/>
        <sz val="12"/>
        <color theme="1"/>
        <rFont val="Arial"/>
        <family val="2"/>
        <charset val="1"/>
      </rPr>
      <t xml:space="preserve">i</t>
    </r>
  </si>
  <si>
    <t xml:space="preserve">  = sum of lengths of full-height sheathing segments</t>
  </si>
  <si>
    <r>
      <rPr>
        <sz val="12"/>
        <color theme="1"/>
        <rFont val="Arial"/>
        <family val="2"/>
        <charset val="1"/>
      </rPr>
      <t xml:space="preserve">Using 15/32" CDX Plywood, 10d (3" x 0.148" common or 3" x 0.128 galv box nails) and the nail pattern around perimeter of plywood is 4" the pressure available to act in shear (</t>
    </r>
    <r>
      <rPr>
        <i val="true"/>
        <sz val="12"/>
        <color theme="1"/>
        <rFont val="Arial"/>
        <family val="2"/>
        <charset val="1"/>
      </rPr>
      <t xml:space="preserve">v</t>
    </r>
    <r>
      <rPr>
        <sz val="12"/>
        <color theme="1"/>
        <rFont val="Arial"/>
        <family val="2"/>
        <charset val="1"/>
      </rPr>
      <t xml:space="preserve">) is equal to </t>
    </r>
  </si>
  <si>
    <t xml:space="preserve">plf of shear</t>
  </si>
  <si>
    <t xml:space="preserve">Each interior shear wall is</t>
  </si>
  <si>
    <t xml:space="preserve">linear ft in length</t>
  </si>
  <si>
    <t xml:space="preserve">Each exterior short side shear wall is</t>
  </si>
  <si>
    <t xml:space="preserve">V interior=</t>
  </si>
  <si>
    <t xml:space="preserve"># (lb) with two sides of plywood</t>
  </si>
  <si>
    <t xml:space="preserve">V exterior=</t>
  </si>
  <si>
    <t xml:space="preserve">1 interior shear walls with plywood one sides</t>
  </si>
  <si>
    <t xml:space="preserve">End Wall acting in shear with plywood one side</t>
  </si>
  <si>
    <t xml:space="preserve">Total =</t>
  </si>
  <si>
    <t xml:space="preserve">#    &gt;</t>
  </si>
  <si>
    <t xml:space="preserve">*****************************************************************************************************</t>
  </si>
  <si>
    <t xml:space="preserve">Wind Hits the Short Side of the Building</t>
  </si>
  <si>
    <t xml:space="preserve">The Center Wall of building will be supporting the entire load=</t>
  </si>
  <si>
    <t xml:space="preserve">Interior long side shear wall is</t>
  </si>
  <si>
    <t xml:space="preserve">The interior wall in the middle of building acting in shear with 1 side of plywood =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</si>
</sst>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0.00"/>
    <numFmt numFmtId="167" formatCode="#,##0.00"/>
    <numFmt numFmtId="168" formatCode="#,##0.0"/>
    <numFmt numFmtId="169" formatCode="#,##0"/>
  </numFmts>
  <fonts count="7">
    <font>
      <sz val="12"/>
      <color theme="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Arial"/>
      <family val="2"/>
      <charset val="1"/>
    </font>
    <font>
      <i val="true"/>
      <sz val="12"/>
      <color theme="1"/>
      <name val="Arial"/>
      <family val="2"/>
      <charset val="1"/>
    </font>
    <font>
      <i val="true"/>
      <vertAlign val="subscript"/>
      <sz val="12"/>
      <color theme="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15</xdr:row>
      <xdr:rowOff>0</xdr:rowOff>
    </xdr:from>
    <xdr:to>
      <xdr:col>19</xdr:col>
      <xdr:colOff>721440</xdr:colOff>
      <xdr:row>66</xdr:row>
      <xdr:rowOff>134640</xdr:rowOff>
    </xdr:to>
    <xdr:pic>
      <xdr:nvPicPr>
        <xdr:cNvPr id="1" name="Picture 2"/>
        <xdr:cNvPicPr/>
      </xdr:nvPicPr>
      <xdr:blipFill>
        <a:blip r:embed="rId1"/>
        <a:stretch/>
      </xdr:blipFill>
      <xdr:spPr>
        <a:xfrm>
          <a:off x="8421480" y="2857680"/>
          <a:ext cx="6507360" cy="10010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7" activeCellId="0" sqref="A57"/>
    </sheetView>
  </sheetViews>
  <sheetFormatPr defaultColWidth="8.56640625" defaultRowHeight="15" customHeight="false" zeroHeight="false" outlineLevelRow="0" outlineLevelCol="0"/>
  <cols>
    <col collapsed="false" customWidth="true" hidden="false" outlineLevel="0" max="4" min="4" style="1" width="12.08"/>
    <col collapsed="false" customWidth="true" hidden="false" outlineLevel="0" max="5" min="5" style="1" width="10.56"/>
  </cols>
  <sheetData>
    <row r="1" customFormat="false" ht="15" hidden="false" customHeight="false" outlineLevel="0" collapsed="false">
      <c r="A1" s="2" t="s">
        <v>0</v>
      </c>
      <c r="D1" s="0"/>
      <c r="E1" s="0"/>
    </row>
    <row r="2" customFormat="false" ht="15" hidden="false" customHeight="false" outlineLevel="0" collapsed="false">
      <c r="D2" s="0"/>
      <c r="E2" s="0"/>
    </row>
    <row r="3" customFormat="false" ht="15" hidden="false" customHeight="false" outlineLevel="0" collapsed="false">
      <c r="A3" s="1" t="s">
        <v>1</v>
      </c>
      <c r="D3" s="1" t="n">
        <v>67</v>
      </c>
      <c r="E3" s="1" t="s">
        <v>2</v>
      </c>
      <c r="F3" s="1" t="n">
        <v>67</v>
      </c>
      <c r="G3" s="1" t="s">
        <v>3</v>
      </c>
    </row>
    <row r="4" customFormat="false" ht="15" hidden="false" customHeight="false" outlineLevel="0" collapsed="false">
      <c r="A4" s="1" t="s">
        <v>4</v>
      </c>
      <c r="D4" s="1" t="n">
        <v>22</v>
      </c>
      <c r="E4" s="1" t="s">
        <v>5</v>
      </c>
    </row>
    <row r="7" customFormat="false" ht="15" hidden="false" customHeight="false" outlineLevel="0" collapsed="false">
      <c r="A7" s="3" t="s">
        <v>6</v>
      </c>
    </row>
    <row r="8" customFormat="false" ht="15" hidden="false" customHeight="false" outlineLevel="0" collapsed="false">
      <c r="B8" s="1" t="s">
        <v>7</v>
      </c>
      <c r="H8" s="4" t="n">
        <f aca="false">0.1*F3</f>
        <v>6.7</v>
      </c>
      <c r="I8" s="1" t="s">
        <v>8</v>
      </c>
    </row>
    <row r="9" customFormat="false" ht="15" hidden="false" customHeight="false" outlineLevel="0" collapsed="false">
      <c r="B9" s="1" t="s">
        <v>9</v>
      </c>
      <c r="H9" s="4" t="n">
        <f aca="false">D4*0.4</f>
        <v>8.8</v>
      </c>
      <c r="I9" s="1" t="s">
        <v>8</v>
      </c>
    </row>
    <row r="10" customFormat="false" ht="15" hidden="false" customHeight="false" outlineLevel="0" collapsed="false">
      <c r="B10" s="1" t="s">
        <v>10</v>
      </c>
      <c r="H10" s="4" t="n">
        <f aca="false">0.04*F3</f>
        <v>2.68</v>
      </c>
      <c r="I10" s="1" t="s">
        <v>8</v>
      </c>
    </row>
    <row r="11" customFormat="false" ht="15" hidden="false" customHeight="false" outlineLevel="0" collapsed="false">
      <c r="A11" s="1" t="s">
        <v>11</v>
      </c>
      <c r="C11" s="4" t="n">
        <f aca="false">H8</f>
        <v>6.7</v>
      </c>
      <c r="D11" s="1" t="s">
        <v>8</v>
      </c>
      <c r="H11" s="4"/>
    </row>
    <row r="12" customFormat="false" ht="15" hidden="false" customHeight="false" outlineLevel="0" collapsed="false">
      <c r="A12" s="1" t="s">
        <v>12</v>
      </c>
    </row>
    <row r="14" customFormat="false" ht="15" hidden="false" customHeight="true" outlineLevel="0" collapsed="false">
      <c r="A14" s="5" t="s">
        <v>13</v>
      </c>
      <c r="B14" s="5"/>
      <c r="C14" s="5"/>
      <c r="D14" s="5"/>
      <c r="E14" s="5"/>
      <c r="F14" s="5"/>
      <c r="G14" s="5"/>
      <c r="H14" s="5"/>
      <c r="I14" s="5"/>
    </row>
    <row r="15" customFormat="false" ht="15" hidden="false" customHeight="false" outlineLevel="0" collapsed="false">
      <c r="A15" s="5"/>
      <c r="B15" s="5"/>
      <c r="C15" s="5"/>
      <c r="D15" s="5"/>
      <c r="E15" s="5"/>
      <c r="F15" s="5"/>
      <c r="G15" s="5"/>
      <c r="H15" s="5"/>
      <c r="I15" s="5"/>
    </row>
    <row r="16" customFormat="false" ht="15" hidden="false" customHeight="false" outlineLevel="0" collapsed="false">
      <c r="B16" s="6" t="s">
        <v>14</v>
      </c>
      <c r="C16" s="6" t="s">
        <v>15</v>
      </c>
      <c r="D16" s="6" t="s">
        <v>16</v>
      </c>
      <c r="E16" s="6" t="s">
        <v>17</v>
      </c>
      <c r="F16" s="6" t="s">
        <v>18</v>
      </c>
      <c r="G16" s="6" t="s">
        <v>19</v>
      </c>
      <c r="H16" s="6" t="s">
        <v>20</v>
      </c>
      <c r="I16" s="6" t="s">
        <v>21</v>
      </c>
    </row>
    <row r="17" customFormat="false" ht="15" hidden="false" customHeight="false" outlineLevel="0" collapsed="false">
      <c r="A17" s="1" t="s">
        <v>22</v>
      </c>
      <c r="B17" s="4" t="n">
        <v>35.2</v>
      </c>
      <c r="C17" s="4" t="n">
        <v>44.9</v>
      </c>
      <c r="D17" s="4" t="n">
        <v>25.5</v>
      </c>
      <c r="E17" s="4" t="n">
        <v>31.2</v>
      </c>
      <c r="F17" s="4" t="n">
        <v>-48.1</v>
      </c>
      <c r="G17" s="4" t="n">
        <v>-33.5</v>
      </c>
      <c r="H17" s="4" t="n">
        <v>-33.5</v>
      </c>
      <c r="I17" s="4" t="n">
        <v>-25.4</v>
      </c>
    </row>
    <row r="18" customFormat="false" ht="15" hidden="false" customHeight="false" outlineLevel="0" collapsed="false">
      <c r="A18" s="1" t="s">
        <v>23</v>
      </c>
      <c r="B18" s="7" t="n">
        <f aca="false">C11</f>
        <v>6.7</v>
      </c>
      <c r="C18" s="7" t="n">
        <f aca="false">C11</f>
        <v>6.7</v>
      </c>
      <c r="D18" s="7" t="n">
        <f aca="false">D3-C11</f>
        <v>60.3</v>
      </c>
      <c r="E18" s="7" t="n">
        <f aca="false">D18</f>
        <v>60.3</v>
      </c>
      <c r="F18" s="7"/>
      <c r="G18" s="7"/>
      <c r="H18" s="7"/>
      <c r="I18" s="7"/>
    </row>
    <row r="19" customFormat="false" ht="15" hidden="false" customHeight="false" outlineLevel="0" collapsed="false">
      <c r="A19" s="1" t="s">
        <v>24</v>
      </c>
      <c r="B19" s="7" t="n">
        <v>14.5</v>
      </c>
      <c r="C19" s="7" t="n">
        <v>13.75</v>
      </c>
      <c r="D19" s="7" t="n">
        <f aca="false">B19</f>
        <v>14.5</v>
      </c>
      <c r="E19" s="7" t="n">
        <f aca="false">C19</f>
        <v>13.75</v>
      </c>
      <c r="F19" s="7"/>
      <c r="G19" s="7"/>
      <c r="H19" s="7"/>
      <c r="I19" s="7"/>
    </row>
    <row r="20" customFormat="false" ht="15" hidden="false" customHeight="false" outlineLevel="0" collapsed="false">
      <c r="B20" s="7"/>
      <c r="C20" s="7"/>
      <c r="D20" s="7"/>
      <c r="E20" s="7"/>
      <c r="F20" s="7"/>
      <c r="G20" s="7"/>
      <c r="H20" s="7"/>
      <c r="I20" s="7"/>
    </row>
    <row r="21" customFormat="false" ht="15" hidden="false" customHeight="false" outlineLevel="0" collapsed="false">
      <c r="A21" s="1" t="s">
        <v>25</v>
      </c>
      <c r="B21" s="8" t="n">
        <f aca="false">B17*B18*B19</f>
        <v>3419.68</v>
      </c>
      <c r="C21" s="8" t="n">
        <f aca="false">C17*C18*C19</f>
        <v>4136.4125</v>
      </c>
      <c r="D21" s="8" t="n">
        <f aca="false">D17*D18*D19</f>
        <v>22295.925</v>
      </c>
      <c r="E21" s="8" t="n">
        <f aca="false">E17*E18*E19</f>
        <v>25868.7</v>
      </c>
      <c r="F21" s="8" t="n">
        <f aca="false">F17*F18*F19</f>
        <v>-0</v>
      </c>
      <c r="G21" s="8" t="n">
        <f aca="false">G17*G18*G19</f>
        <v>-0</v>
      </c>
      <c r="H21" s="8" t="n">
        <f aca="false">H17*H18*H19</f>
        <v>-0</v>
      </c>
      <c r="I21" s="8" t="n">
        <f aca="false">I17*I18*I19</f>
        <v>-0</v>
      </c>
    </row>
    <row r="22" customFormat="false" ht="15" hidden="false" customHeight="false" outlineLevel="0" collapsed="false">
      <c r="C22" s="1"/>
    </row>
    <row r="24" customFormat="false" ht="15" hidden="false" customHeight="false" outlineLevel="0" collapsed="false">
      <c r="A24" s="1" t="s">
        <v>26</v>
      </c>
      <c r="H24" s="9" t="n">
        <f aca="false">B21+(0.5*D21)+(ABS(C21))+(ABS(0.5*E21))</f>
        <v>31638.405</v>
      </c>
      <c r="I24" s="1" t="s">
        <v>27</v>
      </c>
    </row>
    <row r="25" customFormat="false" ht="15" hidden="false" customHeight="false" outlineLevel="0" collapsed="false">
      <c r="H25" s="10"/>
      <c r="I25" s="1"/>
    </row>
    <row r="26" customFormat="false" ht="15" hidden="false" customHeight="false" outlineLevel="0" collapsed="false">
      <c r="G26" s="9"/>
    </row>
    <row r="28" customFormat="false" ht="15" hidden="false" customHeight="false" outlineLevel="0" collapsed="false">
      <c r="A28" s="1" t="s">
        <v>28</v>
      </c>
    </row>
    <row r="29" customFormat="false" ht="15" hidden="false" customHeight="false" outlineLevel="0" collapsed="false">
      <c r="A29" s="1" t="s">
        <v>29</v>
      </c>
    </row>
    <row r="30" customFormat="false" ht="15" hidden="false" customHeight="false" outlineLevel="0" collapsed="false">
      <c r="A30" s="1" t="s">
        <v>30</v>
      </c>
      <c r="B30" s="1" t="s">
        <v>31</v>
      </c>
    </row>
    <row r="31" customFormat="false" ht="15" hidden="false" customHeight="false" outlineLevel="0" collapsed="false">
      <c r="A31" s="3" t="s">
        <v>32</v>
      </c>
      <c r="B31" s="1" t="s">
        <v>33</v>
      </c>
    </row>
    <row r="32" customFormat="false" ht="15.75" hidden="false" customHeight="true" outlineLevel="0" collapsed="false">
      <c r="A32" s="11" t="s">
        <v>34</v>
      </c>
      <c r="B32" s="1" t="s">
        <v>35</v>
      </c>
    </row>
    <row r="34" customFormat="false" ht="15" hidden="false" customHeight="true" outlineLevel="0" collapsed="false">
      <c r="A34" s="5" t="s">
        <v>36</v>
      </c>
      <c r="B34" s="5"/>
      <c r="C34" s="5"/>
      <c r="D34" s="5"/>
      <c r="E34" s="5"/>
      <c r="F34" s="5"/>
      <c r="G34" s="5"/>
      <c r="H34" s="5"/>
      <c r="I34" s="5"/>
    </row>
    <row r="35" customFormat="false" ht="15" hidden="false" customHeight="false" outlineLevel="0" collapsed="false">
      <c r="A35" s="5"/>
      <c r="B35" s="5"/>
      <c r="C35" s="5"/>
      <c r="D35" s="5"/>
      <c r="E35" s="5"/>
      <c r="F35" s="5"/>
      <c r="G35" s="5"/>
      <c r="H35" s="5"/>
      <c r="I35" s="5"/>
    </row>
    <row r="36" customFormat="false" ht="26.85" hidden="false" customHeight="false" outlineLevel="0" collapsed="false">
      <c r="A36" s="11"/>
      <c r="B36" s="11"/>
      <c r="C36" s="11"/>
      <c r="D36" s="11"/>
      <c r="E36" s="11"/>
      <c r="F36" s="11"/>
      <c r="G36" s="11"/>
      <c r="H36" s="11" t="n">
        <v>460</v>
      </c>
      <c r="I36" s="11" t="s">
        <v>37</v>
      </c>
    </row>
    <row r="37" customFormat="false" ht="15" hidden="false" customHeight="false" outlineLevel="0" collapsed="false">
      <c r="A37" s="1" t="s">
        <v>38</v>
      </c>
      <c r="F37" s="1" t="n">
        <v>25.8</v>
      </c>
      <c r="G37" s="1" t="s">
        <v>39</v>
      </c>
    </row>
    <row r="38" customFormat="false" ht="15" hidden="false" customHeight="false" outlineLevel="0" collapsed="false">
      <c r="A38" s="1" t="s">
        <v>40</v>
      </c>
      <c r="F38" s="1" t="n">
        <v>25.8</v>
      </c>
      <c r="G38" s="1" t="s">
        <v>39</v>
      </c>
    </row>
    <row r="40" customFormat="false" ht="15" hidden="false" customHeight="false" outlineLevel="0" collapsed="false">
      <c r="A40" s="12" t="s">
        <v>41</v>
      </c>
      <c r="B40" s="13" t="n">
        <f aca="false">H36*F37*2</f>
        <v>23736</v>
      </c>
      <c r="C40" s="1" t="s">
        <v>42</v>
      </c>
      <c r="F40" s="13"/>
    </row>
    <row r="41" customFormat="false" ht="15" hidden="false" customHeight="false" outlineLevel="0" collapsed="false">
      <c r="A41" s="12" t="s">
        <v>43</v>
      </c>
      <c r="B41" s="13" t="n">
        <f aca="false">H36*F38*2</f>
        <v>23736</v>
      </c>
      <c r="C41" s="1" t="s">
        <v>42</v>
      </c>
      <c r="F41" s="13"/>
    </row>
    <row r="43" customFormat="false" ht="15" hidden="false" customHeight="false" outlineLevel="0" collapsed="false">
      <c r="A43" s="1" t="s">
        <v>44</v>
      </c>
      <c r="F43" s="13" t="n">
        <f aca="false">B40</f>
        <v>23736</v>
      </c>
      <c r="G43" s="1" t="s">
        <v>27</v>
      </c>
    </row>
    <row r="44" customFormat="false" ht="15" hidden="false" customHeight="false" outlineLevel="0" collapsed="false">
      <c r="A44" s="1" t="s">
        <v>45</v>
      </c>
      <c r="F44" s="13" t="n">
        <f aca="false">B41</f>
        <v>23736</v>
      </c>
      <c r="G44" s="1" t="s">
        <v>27</v>
      </c>
    </row>
    <row r="45" customFormat="false" ht="15" hidden="false" customHeight="false" outlineLevel="0" collapsed="false">
      <c r="F45" s="13"/>
    </row>
    <row r="46" customFormat="false" ht="15" hidden="false" customHeight="false" outlineLevel="0" collapsed="false">
      <c r="E46" s="1" t="s">
        <v>46</v>
      </c>
      <c r="F46" s="13" t="n">
        <f aca="false">F43+F44</f>
        <v>47472</v>
      </c>
      <c r="G46" s="6" t="s">
        <v>47</v>
      </c>
      <c r="H46" s="9" t="n">
        <f aca="false">H24</f>
        <v>31638.405</v>
      </c>
      <c r="I46" s="1" t="s">
        <v>27</v>
      </c>
    </row>
    <row r="48" customFormat="false" ht="15" hidden="false" customHeight="false" outlineLevel="0" collapsed="false">
      <c r="A48" s="1" t="s">
        <v>48</v>
      </c>
    </row>
    <row r="49" customFormat="false" ht="15" hidden="false" customHeight="false" outlineLevel="0" collapsed="false">
      <c r="A49" s="2" t="s">
        <v>49</v>
      </c>
    </row>
    <row r="52" customFormat="false" ht="15" hidden="false" customHeight="false" outlineLevel="0" collapsed="false">
      <c r="A52" s="1" t="s">
        <v>50</v>
      </c>
      <c r="H52" s="9" t="n">
        <f aca="false">(B21)+(D21)</f>
        <v>25715.605</v>
      </c>
      <c r="I52" s="1" t="s">
        <v>27</v>
      </c>
    </row>
    <row r="54" customFormat="false" ht="15" hidden="false" customHeight="false" outlineLevel="0" collapsed="false">
      <c r="A54" s="1" t="s">
        <v>51</v>
      </c>
      <c r="F54" s="1" t="n">
        <f aca="false">D3</f>
        <v>67</v>
      </c>
      <c r="G54" s="1" t="s">
        <v>39</v>
      </c>
    </row>
    <row r="56" customFormat="false" ht="15" hidden="false" customHeight="false" outlineLevel="0" collapsed="false">
      <c r="A56" s="1" t="s">
        <v>52</v>
      </c>
      <c r="H56" s="9" t="n">
        <f aca="false">F54*H36</f>
        <v>30820</v>
      </c>
      <c r="I56" s="1" t="s">
        <v>27</v>
      </c>
    </row>
    <row r="58" customFormat="false" ht="15" hidden="false" customHeight="false" outlineLevel="0" collapsed="false">
      <c r="E58" s="1" t="s">
        <v>46</v>
      </c>
      <c r="F58" s="9" t="n">
        <f aca="false">H56</f>
        <v>30820</v>
      </c>
      <c r="G58" s="1" t="s">
        <v>47</v>
      </c>
      <c r="H58" s="9" t="n">
        <f aca="false">H52</f>
        <v>25715.605</v>
      </c>
    </row>
  </sheetData>
  <mergeCells count="2">
    <mergeCell ref="A14:I15"/>
    <mergeCell ref="A34:I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176</TotalTime>
  <Application>LibreOffice/26.2.3.2$Windows_X86_64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2022-10-28T14:59:00Z</dcterms:created>
  <dc:creator>Windows User</dc:creator>
  <dc:description/>
  <dc:language>en-US</dc:language>
  <cp:lastModifiedBy/>
  <dcterms:modified xsi:type="dcterms:W3CDTF">2026-06-02T16:47:51Z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