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Cover" sheetId="1" state="visible" r:id="rId3"/>
    <sheet name="Payroll" sheetId="2" state="visible" r:id="rId4"/>
    <sheet name="LA Tax" sheetId="3" state="visible" r:id="rId5"/>
    <sheet name="FICA Tax" sheetId="4" state="visible" r:id="rId6"/>
    <sheet name="David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<sst xmlns="http://schemas.openxmlformats.org/spreadsheetml/2006/main" count="100" uniqueCount="75">
  <si>
    <t xml:space="preserve">Employee Data</t>
  </si>
  <si>
    <t xml:space="preserve">Name</t>
  </si>
  <si>
    <t xml:space="preserve">IRS Filing Classification</t>
  </si>
  <si>
    <t xml:space="preserve">Standard Deduction</t>
  </si>
  <si>
    <t xml:space="preserve">David</t>
  </si>
  <si>
    <t xml:space="preserve">Married</t>
  </si>
  <si>
    <t xml:space="preserve">Chuck</t>
  </si>
  <si>
    <t xml:space="preserve">Single</t>
  </si>
  <si>
    <t xml:space="preserve">Lawson</t>
  </si>
  <si>
    <t xml:space="preserve">Brian</t>
  </si>
  <si>
    <t xml:space="preserve">This sheet calculates the Gross Payroll</t>
  </si>
  <si>
    <t xml:space="preserve">Hourly Wage</t>
  </si>
  <si>
    <t xml:space="preserve">Number Hours</t>
  </si>
  <si>
    <t xml:space="preserve">Gross Pay</t>
  </si>
  <si>
    <t xml:space="preserve">Gross Pay YTD</t>
  </si>
  <si>
    <t xml:space="preserve">Current</t>
  </si>
  <si>
    <t xml:space="preserve">Period 1</t>
  </si>
  <si>
    <t xml:space="preserve">Period 2</t>
  </si>
  <si>
    <t xml:space="preserve">Period 3</t>
  </si>
  <si>
    <t xml:space="preserve">Period 4</t>
  </si>
  <si>
    <t xml:space="preserve">Period 5</t>
  </si>
  <si>
    <t xml:space="preserve">Employee LA With-Holding Tax Calculator for 2026</t>
  </si>
  <si>
    <t xml:space="preserve">Louisiana utilizes a flat 3.09% state income tax rate for payroll</t>
  </si>
  <si>
    <t xml:space="preserve">Formula</t>
  </si>
  <si>
    <t xml:space="preserve">W = (S – Standard Deduction/N)) x 0.0309</t>
  </si>
  <si>
    <t xml:space="preserve">W =</t>
  </si>
  <si>
    <t xml:space="preserve">The amount of tax to be withheld</t>
  </si>
  <si>
    <t xml:space="preserve">S=</t>
  </si>
  <si>
    <t xml:space="preserve">Pay Period Salary</t>
  </si>
  <si>
    <t xml:space="preserve">Single or Married Filing Separately</t>
  </si>
  <si>
    <t xml:space="preserve">Married Filing Jointly or Head of Household</t>
  </si>
  <si>
    <t xml:space="preserve">N =</t>
  </si>
  <si>
    <t xml:space="preserve">Number of pay periods for entire year 52 weeks / 2 = 26)</t>
  </si>
  <si>
    <t xml:space="preserve">W=</t>
  </si>
  <si>
    <t xml:space="preserve">Employee FICA With-Holding Tax Calculator for 2026</t>
  </si>
  <si>
    <t xml:space="preserve">FICA (Both Social Security and Medicare) utilizes a flat rate  </t>
  </si>
  <si>
    <t xml:space="preserve">Social Security</t>
  </si>
  <si>
    <t xml:space="preserve">Medicare</t>
  </si>
  <si>
    <t xml:space="preserve">Add These up    =</t>
  </si>
  <si>
    <t xml:space="preserve">W = Salary x 7.65%</t>
  </si>
  <si>
    <t xml:space="preserve">SS</t>
  </si>
  <si>
    <t xml:space="preserve">FICA Total</t>
  </si>
  <si>
    <t xml:space="preserve">Employee</t>
  </si>
  <si>
    <t xml:space="preserve">Total Hours</t>
  </si>
  <si>
    <t xml:space="preserve">Pay Date</t>
  </si>
  <si>
    <t xml:space="preserve">David Dammon</t>
  </si>
  <si>
    <t xml:space="preserve">MEMO :</t>
  </si>
  <si>
    <t xml:space="preserve">Direct Deposit</t>
  </si>
  <si>
    <t xml:space="preserve">Benefits</t>
  </si>
  <si>
    <t xml:space="preserve">Used</t>
  </si>
  <si>
    <t xml:space="preserve">Available</t>
  </si>
  <si>
    <t xml:space="preserve">Vacation</t>
  </si>
  <si>
    <t xml:space="preserve">Payee</t>
  </si>
  <si>
    <t xml:space="preserve">Hours</t>
  </si>
  <si>
    <t xml:space="preserve">Rate</t>
  </si>
  <si>
    <t xml:space="preserve">YTD</t>
  </si>
  <si>
    <t xml:space="preserve">Owner</t>
  </si>
  <si>
    <t xml:space="preserve">YTD Taxes</t>
  </si>
  <si>
    <t xml:space="preserve">TAXES</t>
  </si>
  <si>
    <t xml:space="preserve">Period 6</t>
  </si>
  <si>
    <t xml:space="preserve">Period 7</t>
  </si>
  <si>
    <t xml:space="preserve">Period 8</t>
  </si>
  <si>
    <t xml:space="preserve">Period 9</t>
  </si>
  <si>
    <t xml:space="preserve">Period 10</t>
  </si>
  <si>
    <t xml:space="preserve">Period 11</t>
  </si>
  <si>
    <t xml:space="preserve">Period 12</t>
  </si>
  <si>
    <t xml:space="preserve">Period 13</t>
  </si>
  <si>
    <t xml:space="preserve">Period 14</t>
  </si>
  <si>
    <t xml:space="preserve">Louisiana</t>
  </si>
  <si>
    <t xml:space="preserve">Federal</t>
  </si>
  <si>
    <t xml:space="preserve">Total Taxes</t>
  </si>
  <si>
    <t xml:space="preserve">Summary</t>
  </si>
  <si>
    <t xml:space="preserve">Net Pay</t>
  </si>
  <si>
    <t xml:space="preserve">Taxes</t>
  </si>
  <si>
    <t xml:space="preserve">Adjustments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</si>
</sst>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$-409]#,##0.00;[RED]\-[$$-409]#,##0.00"/>
    <numFmt numFmtId="166" formatCode="0.0"/>
    <numFmt numFmtId="167" formatCode="0.00%"/>
    <numFmt numFmtId="168" formatCode="mm/dd/yy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sz val="14"/>
      <name val="Arial"/>
      <family val="2"/>
      <charset val="1"/>
    </font>
    <font>
      <b val="true"/>
      <sz val="12"/>
      <name val="Arial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" activeCellId="0" sqref="F3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3" min="3" style="1" width="14.6"/>
    <col collapsed="false" customWidth="true" hidden="false" outlineLevel="0" max="4" min="4" style="1" width="14.33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2" t="s">
        <v>1</v>
      </c>
      <c r="B3" s="2" t="s">
        <v>2</v>
      </c>
      <c r="C3" s="2"/>
      <c r="D3" s="2" t="s">
        <v>3</v>
      </c>
      <c r="E3" s="2"/>
      <c r="F3" s="2"/>
      <c r="G3" s="2"/>
      <c r="H3" s="2"/>
      <c r="I3" s="2"/>
      <c r="J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15" hidden="false" customHeight="false" outlineLevel="0" collapsed="false">
      <c r="A5" s="2" t="s">
        <v>4</v>
      </c>
      <c r="B5" s="2" t="s">
        <v>5</v>
      </c>
      <c r="C5" s="2"/>
      <c r="D5" s="3" t="n">
        <v>25750</v>
      </c>
      <c r="E5" s="2"/>
      <c r="F5" s="2"/>
      <c r="G5" s="2"/>
      <c r="H5" s="2"/>
      <c r="I5" s="2"/>
      <c r="J5" s="2"/>
    </row>
    <row r="6" customFormat="false" ht="15" hidden="false" customHeight="false" outlineLevel="0" collapsed="false">
      <c r="A6" s="2" t="s">
        <v>6</v>
      </c>
      <c r="B6" s="2" t="s">
        <v>7</v>
      </c>
      <c r="C6" s="2"/>
      <c r="D6" s="3" t="n">
        <v>12875</v>
      </c>
      <c r="E6" s="2"/>
      <c r="F6" s="2"/>
      <c r="G6" s="2"/>
      <c r="H6" s="2"/>
      <c r="I6" s="2"/>
      <c r="J6" s="2"/>
    </row>
    <row r="7" customFormat="false" ht="15" hidden="false" customHeight="false" outlineLevel="0" collapsed="false">
      <c r="A7" s="2" t="s">
        <v>8</v>
      </c>
      <c r="B7" s="2" t="s">
        <v>7</v>
      </c>
      <c r="C7" s="2"/>
      <c r="D7" s="3" t="n">
        <v>12875</v>
      </c>
      <c r="E7" s="2"/>
      <c r="F7" s="2"/>
      <c r="G7" s="2"/>
      <c r="H7" s="2"/>
      <c r="I7" s="2"/>
      <c r="J7" s="2"/>
    </row>
    <row r="8" customFormat="false" ht="15" hidden="false" customHeight="false" outlineLevel="0" collapsed="false">
      <c r="A8" s="2" t="s">
        <v>9</v>
      </c>
      <c r="B8" s="2" t="s">
        <v>7</v>
      </c>
      <c r="C8" s="2"/>
      <c r="D8" s="3" t="n">
        <v>12875</v>
      </c>
      <c r="E8" s="2"/>
      <c r="F8" s="2"/>
      <c r="G8" s="2"/>
      <c r="H8" s="2"/>
      <c r="I8" s="2"/>
      <c r="J8" s="2"/>
    </row>
    <row r="9" customFormat="false" ht="15" hidden="false" customHeight="fals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</row>
    <row r="10" customFormat="false" ht="15" hidden="false" customHeight="fals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customFormat="false" ht="15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customFormat="false" ht="1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customFormat="false" ht="15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customFormat="false" ht="1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customFormat="false" ht="1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customFormat="false" ht="1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customFormat="false" ht="1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customFormat="false" ht="1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customFormat="false" ht="1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customFormat="false" ht="1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customFormat="false" ht="1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customFormat="false" ht="1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customFormat="false" ht="1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customFormat="false" ht="1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customFormat="false" ht="1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customFormat="false" ht="1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customFormat="false" ht="1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customFormat="false" ht="1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9" activeCellId="0" sqref="I9"/>
    </sheetView>
  </sheetViews>
  <sheetFormatPr defaultColWidth="11.53515625" defaultRowHeight="12.8" customHeight="false" zeroHeight="false" outlineLevelRow="0" outlineLevelCol="0"/>
  <sheetData>
    <row r="1" customFormat="false" ht="12.8" hidden="false" customHeight="fals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</row>
    <row r="2" customFormat="false" ht="15" hidden="false" customHeight="false" outlineLevel="0" collapsed="false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15" hidden="false" customHeight="false" outlineLevel="0" collapsed="false">
      <c r="A5" s="2" t="str">
        <f aca="false">Cover!A3</f>
        <v>Name</v>
      </c>
      <c r="B5" s="2" t="s">
        <v>11</v>
      </c>
      <c r="C5" s="2"/>
      <c r="D5" s="2" t="s">
        <v>12</v>
      </c>
      <c r="E5" s="2"/>
      <c r="F5" s="2" t="s">
        <v>13</v>
      </c>
      <c r="G5" s="2"/>
      <c r="H5" s="2" t="s">
        <v>14</v>
      </c>
      <c r="I5" s="2"/>
      <c r="J5" s="2"/>
    </row>
    <row r="6" customFormat="false" ht="15" hidden="false" customHeight="false" outlineLevel="0" collapsed="false">
      <c r="A6" s="2"/>
      <c r="B6" s="2"/>
      <c r="C6" s="2"/>
      <c r="D6" s="2"/>
      <c r="E6" s="2"/>
      <c r="F6" s="2" t="s">
        <v>15</v>
      </c>
      <c r="G6" s="2"/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</row>
    <row r="7" customFormat="false" ht="15" hidden="false" customHeight="false" outlineLevel="0" collapsed="false">
      <c r="A7" s="2" t="str">
        <f aca="false">Cover!A5</f>
        <v>David</v>
      </c>
      <c r="B7" s="5" t="n">
        <v>29.13</v>
      </c>
      <c r="C7" s="2"/>
      <c r="D7" s="6" t="n">
        <f aca="false">David!B12</f>
        <v>80</v>
      </c>
      <c r="E7" s="2"/>
      <c r="F7" s="5" t="n">
        <f aca="false">B7*David!B12</f>
        <v>2330.4</v>
      </c>
      <c r="G7" s="2"/>
      <c r="H7" s="5" t="n">
        <v>2330.4</v>
      </c>
      <c r="I7" s="5" t="n">
        <f aca="false">F7+H7</f>
        <v>4660.8</v>
      </c>
      <c r="J7" s="5" t="n">
        <f aca="false">I7+F7</f>
        <v>6991.2</v>
      </c>
      <c r="K7" s="7"/>
    </row>
    <row r="8" customFormat="false" ht="15" hidden="false" customHeight="false" outlineLevel="0" collapsed="false">
      <c r="A8" s="2" t="str">
        <f aca="false">Cover!A6</f>
        <v>Chuck</v>
      </c>
      <c r="B8" s="5" t="n">
        <v>29.13</v>
      </c>
      <c r="C8" s="2"/>
      <c r="D8" s="2" t="n">
        <v>80</v>
      </c>
      <c r="E8" s="2"/>
      <c r="F8" s="5" t="n">
        <f aca="false">B8*D8</f>
        <v>2330.4</v>
      </c>
      <c r="G8" s="2"/>
      <c r="H8" s="5" t="n">
        <v>2330.4</v>
      </c>
      <c r="I8" s="5" t="n">
        <f aca="false">F8+H8</f>
        <v>4660.8</v>
      </c>
      <c r="J8" s="5" t="n">
        <f aca="false">I8+F8</f>
        <v>6991.2</v>
      </c>
      <c r="K8" s="7"/>
    </row>
    <row r="9" customFormat="false" ht="15" hidden="false" customHeight="false" outlineLevel="0" collapsed="false">
      <c r="A9" s="2" t="str">
        <f aca="false">Cover!A7</f>
        <v>Lawson</v>
      </c>
      <c r="B9" s="5" t="n">
        <v>17.5</v>
      </c>
      <c r="C9" s="2"/>
      <c r="D9" s="2" t="n">
        <v>80</v>
      </c>
      <c r="E9" s="2"/>
      <c r="F9" s="5" t="n">
        <f aca="false">B9*D9</f>
        <v>1400</v>
      </c>
      <c r="G9" s="2"/>
      <c r="H9" s="5" t="n">
        <v>1400</v>
      </c>
      <c r="I9" s="5" t="n">
        <f aca="false">F9+H9</f>
        <v>2800</v>
      </c>
      <c r="J9" s="5" t="n">
        <f aca="false">I9+F9</f>
        <v>4200</v>
      </c>
      <c r="K9" s="7"/>
    </row>
    <row r="10" customFormat="false" ht="15" hidden="false" customHeight="false" outlineLevel="0" collapsed="false">
      <c r="A10" s="2" t="str">
        <f aca="false">Cover!A8</f>
        <v>Brian</v>
      </c>
      <c r="B10" s="5" t="n">
        <v>12</v>
      </c>
      <c r="C10" s="2"/>
      <c r="D10" s="2" t="n">
        <v>80</v>
      </c>
      <c r="E10" s="2"/>
      <c r="F10" s="5" t="n">
        <f aca="false">B10*D10</f>
        <v>960</v>
      </c>
      <c r="G10" s="2"/>
      <c r="H10" s="5" t="n">
        <f aca="false">F10</f>
        <v>960</v>
      </c>
      <c r="I10" s="5" t="n">
        <f aca="false">F10+H10</f>
        <v>1920</v>
      </c>
      <c r="J10" s="5" t="n">
        <f aca="false">I10+F10</f>
        <v>2880</v>
      </c>
      <c r="K10" s="7"/>
    </row>
    <row r="11" customFormat="false" ht="15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customFormat="false" ht="1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customFormat="false" ht="15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customFormat="false" ht="1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customFormat="false" ht="1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customFormat="false" ht="1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customFormat="false" ht="1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customFormat="false" ht="1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customFormat="false" ht="1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customFormat="false" ht="1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customFormat="false" ht="1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customFormat="false" ht="1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customFormat="false" ht="1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customFormat="false" ht="1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customFormat="false" ht="1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customFormat="false" ht="1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customFormat="false" ht="1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customFormat="false" ht="1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customFormat="false" ht="1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customFormat="false" ht="1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15.02"/>
    <col collapsed="false" customWidth="true" hidden="false" outlineLevel="0" max="3" min="3" style="1" width="14.33"/>
    <col collapsed="false" customWidth="true" hidden="false" outlineLevel="0" max="6" min="6" style="1" width="17.39"/>
  </cols>
  <sheetData>
    <row r="1" customFormat="false" ht="18.65" hidden="false" customHeight="true" outlineLevel="0" collapsed="false">
      <c r="A1" s="2" t="s">
        <v>21</v>
      </c>
      <c r="B1" s="2"/>
      <c r="C1" s="2"/>
      <c r="D1" s="2"/>
      <c r="F1" s="2"/>
      <c r="G1" s="2" t="s">
        <v>22</v>
      </c>
      <c r="H1" s="2"/>
      <c r="I1" s="2"/>
      <c r="J1" s="2"/>
      <c r="K1" s="8"/>
    </row>
    <row r="2" customFormat="false" ht="18.6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8"/>
    </row>
    <row r="3" customFormat="false" ht="17.35" hidden="false" customHeight="false" outlineLevel="0" collapsed="false">
      <c r="A3" s="2" t="s">
        <v>23</v>
      </c>
      <c r="B3" s="2"/>
      <c r="C3" s="2" t="s">
        <v>24</v>
      </c>
      <c r="D3" s="2"/>
      <c r="E3" s="2"/>
      <c r="F3" s="2"/>
      <c r="G3" s="2"/>
      <c r="H3" s="2"/>
      <c r="I3" s="2"/>
      <c r="J3" s="2"/>
      <c r="K3" s="8"/>
    </row>
    <row r="4" customFormat="false" ht="17.3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8"/>
    </row>
    <row r="5" customFormat="false" ht="17.35" hidden="false" customHeight="false" outlineLevel="0" collapsed="false">
      <c r="A5" s="9" t="s">
        <v>25</v>
      </c>
      <c r="B5" s="2" t="s">
        <v>26</v>
      </c>
      <c r="C5" s="2"/>
      <c r="D5" s="2"/>
      <c r="E5" s="2"/>
      <c r="F5" s="2"/>
      <c r="G5" s="2"/>
      <c r="H5" s="2"/>
      <c r="I5" s="2"/>
      <c r="J5" s="2"/>
      <c r="K5" s="8"/>
    </row>
    <row r="6" customFormat="false" ht="17.35" hidden="false" customHeight="false" outlineLevel="0" collapsed="false">
      <c r="A6" s="9" t="s">
        <v>27</v>
      </c>
      <c r="B6" s="2" t="s">
        <v>28</v>
      </c>
      <c r="C6" s="2"/>
      <c r="D6" s="2"/>
      <c r="E6" s="2"/>
      <c r="F6" s="5" t="n">
        <v>12875</v>
      </c>
      <c r="G6" s="2" t="s">
        <v>29</v>
      </c>
      <c r="H6" s="2"/>
      <c r="I6" s="2"/>
      <c r="J6" s="2"/>
      <c r="K6" s="8"/>
    </row>
    <row r="7" customFormat="false" ht="17.35" hidden="false" customHeight="false" outlineLevel="0" collapsed="false">
      <c r="A7" s="2"/>
      <c r="B7" s="2"/>
      <c r="C7" s="2"/>
      <c r="D7" s="2"/>
      <c r="E7" s="2"/>
      <c r="F7" s="5" t="n">
        <v>25750</v>
      </c>
      <c r="G7" s="2" t="s">
        <v>30</v>
      </c>
      <c r="H7" s="2"/>
      <c r="I7" s="2"/>
      <c r="J7" s="2"/>
      <c r="K7" s="8"/>
    </row>
    <row r="8" customFormat="false" ht="17.35" hidden="false" customHeight="false" outlineLevel="0" collapsed="false">
      <c r="A8" s="9" t="s">
        <v>31</v>
      </c>
      <c r="B8" s="2" t="s">
        <v>32</v>
      </c>
      <c r="C8" s="2"/>
      <c r="D8" s="2"/>
      <c r="E8" s="2"/>
      <c r="F8" s="2"/>
      <c r="G8" s="2"/>
      <c r="H8" s="2"/>
      <c r="I8" s="2"/>
      <c r="J8" s="2"/>
      <c r="K8" s="8"/>
    </row>
    <row r="9" customFormat="false" ht="17.35" hidden="false" customHeight="false" outlineLevel="0" collapsed="false">
      <c r="A9" s="9"/>
      <c r="B9" s="2"/>
      <c r="C9" s="2"/>
      <c r="D9" s="2"/>
      <c r="E9" s="2"/>
      <c r="F9" s="2"/>
      <c r="G9" s="2"/>
      <c r="H9" s="2"/>
      <c r="I9" s="2"/>
      <c r="J9" s="2"/>
      <c r="K9" s="8"/>
    </row>
    <row r="10" customFormat="false" ht="17.35" hidden="false" customHeight="fals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2"/>
      <c r="K10" s="8"/>
    </row>
    <row r="11" customFormat="false" ht="17.35" hidden="false" customHeight="false" outlineLevel="0" collapsed="false">
      <c r="A11" s="10" t="str">
        <f aca="false">Cover!A3</f>
        <v>Name</v>
      </c>
      <c r="B11" s="2"/>
      <c r="C11" s="11" t="s">
        <v>15</v>
      </c>
      <c r="D11" s="2"/>
      <c r="E11" s="2"/>
      <c r="F11" s="2"/>
      <c r="G11" s="2"/>
      <c r="H11" s="2"/>
      <c r="I11" s="2"/>
      <c r="J11" s="2"/>
      <c r="K11" s="8"/>
    </row>
    <row r="12" customFormat="false" ht="17.35" hidden="false" customHeight="false" outlineLevel="0" collapsed="false">
      <c r="A12" s="2" t="str">
        <f aca="false">Cover!A5</f>
        <v>David</v>
      </c>
      <c r="B12" s="9" t="s">
        <v>33</v>
      </c>
      <c r="C12" s="5" t="n">
        <f aca="false">(Payroll!F7-(Cover!D5/26))*0.0309</f>
        <v>41.4064753846154</v>
      </c>
      <c r="D12" s="2"/>
      <c r="E12" s="2"/>
      <c r="F12" s="2"/>
      <c r="G12" s="2"/>
      <c r="H12" s="2"/>
      <c r="I12" s="2"/>
      <c r="J12" s="2"/>
      <c r="K12" s="8"/>
    </row>
    <row r="13" customFormat="false" ht="17.35" hidden="false" customHeight="false" outlineLevel="0" collapsed="false">
      <c r="A13" s="2" t="str">
        <f aca="false">Cover!A6</f>
        <v>Chuck</v>
      </c>
      <c r="B13" s="9" t="s">
        <v>33</v>
      </c>
      <c r="C13" s="5" t="n">
        <f aca="false">(Payroll!F8-(Cover!D6/26))*0.0309</f>
        <v>56.7079176923077</v>
      </c>
      <c r="D13" s="2"/>
      <c r="E13" s="2"/>
      <c r="F13" s="2"/>
      <c r="G13" s="2"/>
      <c r="H13" s="2"/>
      <c r="I13" s="2"/>
      <c r="J13" s="2"/>
      <c r="K13" s="8"/>
    </row>
    <row r="14" customFormat="false" ht="17.35" hidden="false" customHeight="false" outlineLevel="0" collapsed="false">
      <c r="A14" s="2" t="str">
        <f aca="false">Cover!A7</f>
        <v>Lawson</v>
      </c>
      <c r="B14" s="9" t="s">
        <v>33</v>
      </c>
      <c r="C14" s="5" t="n">
        <f aca="false">(Payroll!F9-(Cover!D7/26))*0.0309</f>
        <v>27.9585576923077</v>
      </c>
      <c r="D14" s="2"/>
      <c r="E14" s="2"/>
      <c r="F14" s="2"/>
      <c r="G14" s="2"/>
      <c r="H14" s="2"/>
      <c r="I14" s="2"/>
      <c r="J14" s="2"/>
      <c r="K14" s="8"/>
    </row>
    <row r="15" customFormat="false" ht="17.35" hidden="false" customHeight="false" outlineLevel="0" collapsed="false">
      <c r="A15" s="2" t="str">
        <f aca="false">Cover!A8</f>
        <v>Brian</v>
      </c>
      <c r="B15" s="9" t="s">
        <v>33</v>
      </c>
      <c r="C15" s="5" t="n">
        <f aca="false">(Payroll!F10-(Cover!D8/26))*0.0309</f>
        <v>14.3625576923077</v>
      </c>
      <c r="D15" s="2"/>
      <c r="E15" s="2"/>
      <c r="F15" s="2"/>
      <c r="G15" s="2"/>
      <c r="H15" s="2"/>
      <c r="I15" s="2"/>
      <c r="J15" s="2"/>
      <c r="K15" s="8"/>
    </row>
    <row r="16" customFormat="false" ht="17.3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8"/>
    </row>
    <row r="17" customFormat="false" ht="17.3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8"/>
    </row>
    <row r="18" customFormat="false" ht="17.3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8"/>
    </row>
    <row r="19" customFormat="false" ht="17.3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8"/>
    </row>
    <row r="20" customFormat="false" ht="17.3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8"/>
    </row>
    <row r="21" customFormat="false" ht="17.3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8"/>
    </row>
    <row r="22" customFormat="false" ht="17.3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8"/>
    </row>
    <row r="23" customFormat="false" ht="17.3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8"/>
    </row>
    <row r="24" customFormat="false" ht="17.3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8"/>
    </row>
    <row r="25" customFormat="false" ht="17.3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8"/>
    </row>
    <row r="26" customFormat="false" ht="17.3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8"/>
    </row>
    <row r="27" customFormat="false" ht="17.3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8"/>
    </row>
    <row r="28" customFormat="false" ht="17.3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customFormat="false" ht="17.3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customFormat="false" ht="17.3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customFormat="false" ht="17.3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customFormat="false" ht="17.3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customFormat="false" ht="17.3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customFormat="false" ht="17.3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customFormat="false" ht="17.3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customFormat="false" ht="17.3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customFormat="false" ht="17.3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customFormat="false" ht="17.3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customFormat="false" ht="17.3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customFormat="false" ht="17.3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customFormat="false" ht="17.3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customFormat="false" ht="17.3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customFormat="false" ht="17.3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customFormat="false" ht="17.3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customFormat="false" ht="17.3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customFormat="false" ht="17.3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customFormat="false" ht="17.3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customFormat="false" ht="17.3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customFormat="false" ht="17.3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customFormat="false" ht="17.3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customFormat="false" ht="17.3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customFormat="false" ht="17.3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4" activeCellId="0" sqref="C14"/>
    </sheetView>
  </sheetViews>
  <sheetFormatPr defaultColWidth="11.53515625" defaultRowHeight="12.8" customHeight="false" zeroHeight="false" outlineLevelRow="0" outlineLevelCol="0"/>
  <sheetData>
    <row r="1" customFormat="false" ht="12.8" hidden="false" customHeight="false" outlineLevel="0" collapsed="false">
      <c r="A1" s="4"/>
    </row>
    <row r="2" customFormat="false" ht="15" hidden="false" customHeight="false" outlineLevel="0" collapsed="false">
      <c r="A2" s="2" t="s">
        <v>34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</row>
    <row r="4" customFormat="false" ht="15" hidden="false" customHeight="false" outlineLevel="0" collapsed="false">
      <c r="A4" s="2" t="s">
        <v>35</v>
      </c>
      <c r="B4" s="2"/>
      <c r="C4" s="2"/>
      <c r="D4" s="12"/>
      <c r="E4" s="2"/>
      <c r="F4" s="2"/>
      <c r="G4" s="2"/>
      <c r="H4" s="2"/>
      <c r="I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</row>
    <row r="6" customFormat="false" ht="15" hidden="false" customHeight="false" outlineLevel="0" collapsed="false">
      <c r="A6" s="2" t="s">
        <v>36</v>
      </c>
      <c r="B6" s="2"/>
      <c r="C6" s="2"/>
      <c r="D6" s="12" t="n">
        <v>0.062</v>
      </c>
      <c r="E6" s="2"/>
      <c r="F6" s="2"/>
      <c r="G6" s="2"/>
      <c r="H6" s="2"/>
      <c r="I6" s="2"/>
    </row>
    <row r="7" customFormat="false" ht="15" hidden="false" customHeight="false" outlineLevel="0" collapsed="false">
      <c r="A7" s="2" t="s">
        <v>37</v>
      </c>
      <c r="B7" s="2"/>
      <c r="C7" s="2"/>
      <c r="D7" s="12" t="n">
        <v>0.0145</v>
      </c>
      <c r="E7" s="2"/>
      <c r="F7" s="2"/>
      <c r="G7" s="2"/>
      <c r="H7" s="2"/>
      <c r="I7" s="2"/>
    </row>
    <row r="8" customFormat="false" ht="15" hidden="false" customHeight="false" outlineLevel="0" collapsed="false">
      <c r="A8" s="2"/>
      <c r="B8" s="2" t="s">
        <v>38</v>
      </c>
      <c r="D8" s="12" t="n">
        <f aca="false">D6+D7</f>
        <v>0.0765</v>
      </c>
      <c r="E8" s="2"/>
      <c r="F8" s="2"/>
      <c r="G8" s="2"/>
      <c r="H8" s="2"/>
      <c r="I8" s="2"/>
    </row>
    <row r="9" customFormat="false" ht="15" hidden="false" customHeight="false" outlineLevel="0" collapsed="false">
      <c r="A9" s="2"/>
      <c r="B9" s="2"/>
      <c r="C9" s="2"/>
      <c r="D9" s="2"/>
      <c r="E9" s="2"/>
      <c r="F9" s="2"/>
      <c r="G9" s="2"/>
      <c r="H9" s="2"/>
      <c r="I9" s="2"/>
    </row>
    <row r="10" customFormat="false" ht="15" hidden="false" customHeight="false" outlineLevel="0" collapsed="false">
      <c r="A10" s="2" t="s">
        <v>23</v>
      </c>
      <c r="B10" s="2"/>
      <c r="C10" s="2" t="s">
        <v>39</v>
      </c>
      <c r="D10" s="2"/>
      <c r="E10" s="2"/>
      <c r="F10" s="2"/>
      <c r="G10" s="2"/>
      <c r="H10" s="2"/>
      <c r="I10" s="2"/>
    </row>
    <row r="11" customFormat="false" ht="15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</row>
    <row r="12" customFormat="false" ht="15" hidden="false" customHeight="false" outlineLevel="0" collapsed="false">
      <c r="A12" s="13" t="str">
        <f aca="false">Cover!A3</f>
        <v>Name</v>
      </c>
      <c r="B12" s="2"/>
      <c r="C12" s="2"/>
      <c r="D12" s="2"/>
      <c r="E12" s="2"/>
      <c r="F12" s="2"/>
      <c r="G12" s="2"/>
      <c r="H12" s="2"/>
      <c r="I12" s="2"/>
    </row>
    <row r="13" customFormat="false" ht="15" hidden="false" customHeight="false" outlineLevel="0" collapsed="false">
      <c r="A13" s="2"/>
      <c r="B13" s="2"/>
      <c r="C13" s="11" t="s">
        <v>40</v>
      </c>
      <c r="D13" s="11" t="s">
        <v>37</v>
      </c>
      <c r="E13" s="2" t="s">
        <v>41</v>
      </c>
      <c r="F13" s="2"/>
      <c r="G13" s="2"/>
      <c r="H13" s="2"/>
      <c r="I13" s="2"/>
    </row>
    <row r="14" customFormat="false" ht="15" hidden="false" customHeight="false" outlineLevel="0" collapsed="false">
      <c r="A14" s="2" t="str">
        <f aca="false">Cover!A5</f>
        <v>David</v>
      </c>
      <c r="B14" s="9" t="s">
        <v>33</v>
      </c>
      <c r="C14" s="5" t="n">
        <f aca="false">Payroll!F7*0.062</f>
        <v>144.4848</v>
      </c>
      <c r="D14" s="5" t="n">
        <f aca="false">Payroll!F7*0.0145</f>
        <v>33.7908</v>
      </c>
      <c r="E14" s="5" t="n">
        <f aca="false">C14+D14</f>
        <v>178.2756</v>
      </c>
      <c r="F14" s="2"/>
      <c r="G14" s="2"/>
      <c r="H14" s="2"/>
      <c r="I14" s="2"/>
    </row>
    <row r="15" customFormat="false" ht="15" hidden="false" customHeight="false" outlineLevel="0" collapsed="false">
      <c r="A15" s="2" t="str">
        <f aca="false">Cover!A6</f>
        <v>Chuck</v>
      </c>
      <c r="B15" s="9" t="s">
        <v>33</v>
      </c>
      <c r="C15" s="5" t="n">
        <f aca="false">Payroll!F8*0.062</f>
        <v>144.4848</v>
      </c>
      <c r="D15" s="5" t="n">
        <f aca="false">Payroll!F8*0.0145</f>
        <v>33.7908</v>
      </c>
      <c r="E15" s="5" t="n">
        <f aca="false">C15+D15</f>
        <v>178.2756</v>
      </c>
      <c r="F15" s="2"/>
      <c r="G15" s="2"/>
      <c r="H15" s="2"/>
      <c r="I15" s="2"/>
    </row>
    <row r="16" customFormat="false" ht="15" hidden="false" customHeight="false" outlineLevel="0" collapsed="false">
      <c r="A16" s="2" t="str">
        <f aca="false">Cover!A7</f>
        <v>Lawson</v>
      </c>
      <c r="B16" s="9" t="s">
        <v>33</v>
      </c>
      <c r="C16" s="5" t="n">
        <f aca="false">Payroll!F9*0.062</f>
        <v>86.8</v>
      </c>
      <c r="D16" s="5" t="n">
        <f aca="false">Payroll!F9*0.0145</f>
        <v>20.3</v>
      </c>
      <c r="E16" s="5" t="n">
        <f aca="false">C16+D16</f>
        <v>107.1</v>
      </c>
      <c r="F16" s="2"/>
      <c r="G16" s="2"/>
      <c r="H16" s="2"/>
      <c r="I16" s="2"/>
    </row>
    <row r="17" customFormat="false" ht="15" hidden="false" customHeight="false" outlineLevel="0" collapsed="false">
      <c r="A17" s="2" t="str">
        <f aca="false">Cover!A8</f>
        <v>Brian</v>
      </c>
      <c r="B17" s="9" t="s">
        <v>33</v>
      </c>
      <c r="C17" s="5" t="n">
        <f aca="false">Payroll!F10*0.062</f>
        <v>59.52</v>
      </c>
      <c r="D17" s="5" t="n">
        <f aca="false">Payroll!F10*0.0145</f>
        <v>13.92</v>
      </c>
      <c r="E17" s="5" t="n">
        <f aca="false">C17+D17</f>
        <v>73.44</v>
      </c>
      <c r="F17" s="2"/>
      <c r="G17" s="2"/>
      <c r="H17" s="2"/>
      <c r="I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</row>
    <row r="19" customFormat="false" ht="1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</row>
    <row r="21" customFormat="false" ht="1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</row>
    <row r="22" customFormat="false" ht="1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</row>
    <row r="23" customFormat="false" ht="1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</row>
    <row r="26" customFormat="false" ht="1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</row>
    <row r="27" customFormat="false" ht="1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</row>
    <row r="28" customFormat="false" ht="1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</row>
    <row r="29" customFormat="false" ht="1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</row>
    <row r="30" customFormat="false" ht="1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</row>
    <row r="31" customFormat="false" ht="1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</row>
    <row r="32" customFormat="false" ht="1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</row>
    <row r="33" customFormat="false" ht="1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</row>
    <row r="34" customFormat="false" ht="1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</row>
    <row r="35" customFormat="false" ht="1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</row>
    <row r="36" customFormat="false" ht="1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</row>
    <row r="37" customFormat="false" ht="1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5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C18" activeCellId="0" sqref="C18"/>
    </sheetView>
  </sheetViews>
  <sheetFormatPr defaultColWidth="11.53515625" defaultRowHeight="12.8" customHeight="false" zeroHeight="false" outlineLevelRow="0" outlineLevelCol="0"/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</row>
    <row r="2" customFormat="false" ht="15" hidden="false" customHeight="false" outlineLevel="0" collapsed="false">
      <c r="A2" s="10" t="s">
        <v>42</v>
      </c>
      <c r="B2" s="2"/>
      <c r="C2" s="2"/>
      <c r="D2" s="10" t="s">
        <v>43</v>
      </c>
      <c r="E2" s="2"/>
      <c r="F2" s="10" t="s">
        <v>44</v>
      </c>
      <c r="G2" s="2"/>
      <c r="H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</row>
    <row r="4" customFormat="false" ht="15" hidden="false" customHeight="false" outlineLevel="0" collapsed="false">
      <c r="A4" s="2" t="s">
        <v>45</v>
      </c>
      <c r="B4" s="2"/>
      <c r="C4" s="2"/>
      <c r="D4" s="6" t="n">
        <f aca="false">Payroll!D7</f>
        <v>80</v>
      </c>
      <c r="E4" s="2"/>
      <c r="F4" s="14" t="n">
        <v>46059</v>
      </c>
      <c r="G4" s="2"/>
      <c r="H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</row>
    <row r="6" customFormat="false" ht="15" hidden="false" customHeight="false" outlineLevel="0" collapsed="false">
      <c r="A6" s="2" t="s">
        <v>46</v>
      </c>
      <c r="B6" s="2" t="s">
        <v>47</v>
      </c>
      <c r="C6" s="2"/>
      <c r="D6" s="2"/>
      <c r="E6" s="2"/>
      <c r="F6" s="2"/>
      <c r="G6" s="2"/>
      <c r="H6" s="2"/>
    </row>
    <row r="7" customFormat="false" ht="15" hidden="false" customHeight="false" outlineLevel="0" collapsed="false">
      <c r="A7" s="2"/>
      <c r="B7" s="2"/>
      <c r="C7" s="2"/>
      <c r="D7" s="2"/>
      <c r="E7" s="2"/>
      <c r="F7" s="2"/>
      <c r="G7" s="2"/>
      <c r="H7" s="2"/>
    </row>
    <row r="8" customFormat="false" ht="15" hidden="false" customHeight="false" outlineLevel="0" collapsed="false">
      <c r="A8" s="10" t="s">
        <v>48</v>
      </c>
      <c r="B8" s="10"/>
      <c r="C8" s="10" t="s">
        <v>49</v>
      </c>
      <c r="D8" s="10" t="s">
        <v>50</v>
      </c>
      <c r="E8" s="2"/>
      <c r="F8" s="2"/>
      <c r="G8" s="2"/>
      <c r="H8" s="2"/>
    </row>
    <row r="9" customFormat="false" ht="15" hidden="false" customHeight="false" outlineLevel="0" collapsed="false">
      <c r="A9" s="2" t="s">
        <v>51</v>
      </c>
      <c r="B9" s="2"/>
      <c r="C9" s="6" t="n">
        <v>0</v>
      </c>
      <c r="D9" s="6" t="n">
        <v>80</v>
      </c>
      <c r="E9" s="2"/>
      <c r="F9" s="2"/>
      <c r="G9" s="2"/>
      <c r="H9" s="2"/>
    </row>
    <row r="10" customFormat="false" ht="15" hidden="false" customHeight="false" outlineLevel="0" collapsed="false">
      <c r="A10" s="2"/>
      <c r="B10" s="2"/>
      <c r="C10" s="2"/>
      <c r="D10" s="2"/>
      <c r="E10" s="2"/>
      <c r="F10" s="2"/>
      <c r="G10" s="2"/>
      <c r="H10" s="2"/>
    </row>
    <row r="11" customFormat="false" ht="15" hidden="false" customHeight="false" outlineLevel="0" collapsed="false">
      <c r="A11" s="10" t="s">
        <v>52</v>
      </c>
      <c r="B11" s="10" t="s">
        <v>53</v>
      </c>
      <c r="C11" s="10" t="s">
        <v>54</v>
      </c>
      <c r="D11" s="10" t="s">
        <v>15</v>
      </c>
      <c r="E11" s="10" t="s">
        <v>55</v>
      </c>
      <c r="F11" s="2"/>
      <c r="G11" s="2"/>
      <c r="H11" s="2"/>
    </row>
    <row r="12" customFormat="false" ht="15" hidden="false" customHeight="false" outlineLevel="0" collapsed="false">
      <c r="A12" s="2" t="s">
        <v>56</v>
      </c>
      <c r="B12" s="6" t="n">
        <v>80</v>
      </c>
      <c r="C12" s="5" t="n">
        <f aca="false">Payroll!B7</f>
        <v>29.13</v>
      </c>
      <c r="D12" s="5" t="n">
        <f aca="false">Payroll!F7</f>
        <v>2330.4</v>
      </c>
      <c r="E12" s="2"/>
      <c r="F12" s="2"/>
      <c r="G12" s="2"/>
      <c r="H12" s="2"/>
    </row>
    <row r="13" customFormat="false" ht="15" hidden="false" customHeight="false" outlineLevel="0" collapsed="false">
      <c r="A13" s="2"/>
      <c r="B13" s="2"/>
      <c r="C13" s="2"/>
      <c r="D13" s="2"/>
      <c r="E13" s="2"/>
      <c r="F13" s="2"/>
      <c r="G13" s="2"/>
      <c r="H13" s="2"/>
    </row>
    <row r="14" customFormat="false" ht="1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J14" s="10" t="s">
        <v>57</v>
      </c>
    </row>
    <row r="15" customFormat="false" ht="15" hidden="false" customHeight="false" outlineLevel="0" collapsed="false">
      <c r="A15" s="10" t="s">
        <v>58</v>
      </c>
      <c r="B15" s="10"/>
      <c r="C15" s="10" t="s">
        <v>15</v>
      </c>
      <c r="D15" s="10" t="s">
        <v>55</v>
      </c>
      <c r="E15" s="2"/>
      <c r="F15" s="2"/>
      <c r="G15" s="2"/>
      <c r="H15" s="2"/>
      <c r="J15" s="15" t="s">
        <v>16</v>
      </c>
      <c r="K15" s="15" t="s">
        <v>17</v>
      </c>
      <c r="L15" s="15" t="s">
        <v>18</v>
      </c>
      <c r="M15" s="15" t="s">
        <v>19</v>
      </c>
      <c r="N15" s="15" t="s">
        <v>20</v>
      </c>
      <c r="O15" s="15" t="s">
        <v>59</v>
      </c>
      <c r="P15" s="15" t="s">
        <v>60</v>
      </c>
      <c r="Q15" s="15" t="s">
        <v>61</v>
      </c>
      <c r="R15" s="15" t="s">
        <v>62</v>
      </c>
      <c r="S15" s="15" t="s">
        <v>63</v>
      </c>
      <c r="T15" s="15" t="s">
        <v>64</v>
      </c>
      <c r="U15" s="15" t="s">
        <v>65</v>
      </c>
      <c r="V15" s="15" t="s">
        <v>66</v>
      </c>
      <c r="W15" s="15" t="s">
        <v>67</v>
      </c>
    </row>
    <row r="16" customFormat="false" ht="15" hidden="false" customHeight="false" outlineLevel="0" collapsed="false">
      <c r="A16" s="2" t="s">
        <v>68</v>
      </c>
      <c r="B16" s="2"/>
      <c r="C16" s="5" t="n">
        <f aca="false">'LA Tax'!C12</f>
        <v>41.4064753846154</v>
      </c>
      <c r="D16" s="5" t="n">
        <f aca="false">L16</f>
        <v>126.006475384615</v>
      </c>
      <c r="E16" s="2"/>
      <c r="F16" s="2"/>
      <c r="G16" s="2"/>
      <c r="H16" s="2"/>
      <c r="J16" s="7" t="n">
        <v>42.3</v>
      </c>
      <c r="K16" s="7" t="n">
        <f aca="false">J16+42.3</f>
        <v>84.6</v>
      </c>
      <c r="L16" s="7" t="n">
        <f aca="false">K$16+$C$16</f>
        <v>126.006475384615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</row>
    <row r="17" customFormat="false" ht="15" hidden="false" customHeight="false" outlineLevel="0" collapsed="false">
      <c r="A17" s="2" t="s">
        <v>69</v>
      </c>
      <c r="B17" s="2"/>
      <c r="C17" s="2"/>
      <c r="D17" s="5" t="n">
        <f aca="false">L17</f>
        <v>224</v>
      </c>
      <c r="E17" s="2"/>
      <c r="F17" s="2"/>
      <c r="G17" s="2"/>
      <c r="H17" s="2"/>
      <c r="J17" s="7" t="n">
        <v>112</v>
      </c>
      <c r="K17" s="7" t="n">
        <f aca="false">J17+112</f>
        <v>224</v>
      </c>
      <c r="L17" s="7" t="n">
        <f aca="false">K$17+$C$17</f>
        <v>224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</row>
    <row r="18" customFormat="false" ht="15" hidden="false" customHeight="false" outlineLevel="0" collapsed="false">
      <c r="A18" s="2" t="s">
        <v>36</v>
      </c>
      <c r="B18" s="2"/>
      <c r="C18" s="5" t="n">
        <f aca="false">'FICA Tax'!C14</f>
        <v>144.4848</v>
      </c>
      <c r="D18" s="5" t="n">
        <f aca="false">L18</f>
        <v>433.4496</v>
      </c>
      <c r="E18" s="2"/>
      <c r="F18" s="2"/>
      <c r="G18" s="2"/>
      <c r="H18" s="2"/>
      <c r="J18" s="7" t="n">
        <v>144.48</v>
      </c>
      <c r="K18" s="7" t="n">
        <f aca="false">J$18+$C$18</f>
        <v>288.9648</v>
      </c>
      <c r="L18" s="7" t="n">
        <f aca="false">K$18+$C$18</f>
        <v>433.4496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</row>
    <row r="19" customFormat="false" ht="15" hidden="false" customHeight="false" outlineLevel="0" collapsed="false">
      <c r="A19" s="2" t="s">
        <v>37</v>
      </c>
      <c r="B19" s="2"/>
      <c r="C19" s="5" t="n">
        <f aca="false">'FICA Tax'!D14</f>
        <v>33.7908</v>
      </c>
      <c r="D19" s="5" t="n">
        <f aca="false">L19</f>
        <v>101.3716</v>
      </c>
      <c r="E19" s="2"/>
      <c r="F19" s="2"/>
      <c r="G19" s="2"/>
      <c r="H19" s="2"/>
      <c r="J19" s="7" t="n">
        <v>33.79</v>
      </c>
      <c r="K19" s="7" t="n">
        <f aca="false">J$19+$C$19</f>
        <v>67.5808</v>
      </c>
      <c r="L19" s="7" t="n">
        <f aca="false">K$19+$C$19</f>
        <v>101.3716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</row>
    <row r="20" customFormat="false" ht="15" hidden="false" customHeight="false" outlineLevel="0" collapsed="false">
      <c r="A20" s="2"/>
      <c r="B20" s="2"/>
      <c r="C20" s="5"/>
      <c r="D20" s="2"/>
      <c r="E20" s="2"/>
      <c r="F20" s="2"/>
      <c r="G20" s="2"/>
      <c r="H20" s="2"/>
    </row>
    <row r="21" customFormat="false" ht="15" hidden="false" customHeight="false" outlineLevel="0" collapsed="false">
      <c r="A21" s="17" t="s">
        <v>70</v>
      </c>
      <c r="B21" s="18"/>
      <c r="C21" s="19" t="n">
        <f aca="false">C16+C17+C18+C19</f>
        <v>219.682075384615</v>
      </c>
      <c r="D21" s="19" t="n">
        <f aca="false">D16+D17+D18+D19</f>
        <v>884.827675384615</v>
      </c>
      <c r="E21" s="2"/>
      <c r="F21" s="2"/>
      <c r="G21" s="2"/>
      <c r="H21" s="2"/>
      <c r="J21" s="7" t="n">
        <v>219.68</v>
      </c>
      <c r="K21" s="7" t="n">
        <f aca="false">J$21+$C$21</f>
        <v>439.362075384615</v>
      </c>
      <c r="L21" s="7" t="n">
        <f aca="false">K$21+$C$21</f>
        <v>659.04415076923</v>
      </c>
    </row>
    <row r="22" customFormat="false" ht="15" hidden="false" customHeight="false" outlineLevel="0" collapsed="false">
      <c r="A22" s="2"/>
      <c r="B22" s="2"/>
      <c r="C22" s="2"/>
      <c r="D22" s="2"/>
      <c r="E22" s="2"/>
      <c r="F22" s="2"/>
      <c r="G22" s="2"/>
      <c r="H22" s="2"/>
    </row>
    <row r="23" customFormat="false" ht="15" hidden="false" customHeight="false" outlineLevel="0" collapsed="false">
      <c r="A23" s="20" t="s">
        <v>71</v>
      </c>
      <c r="B23" s="21"/>
      <c r="C23" s="21" t="s">
        <v>15</v>
      </c>
      <c r="D23" s="21"/>
      <c r="E23" s="22" t="s">
        <v>55</v>
      </c>
      <c r="F23" s="2"/>
      <c r="G23" s="2"/>
      <c r="H23" s="2"/>
    </row>
    <row r="24" customFormat="false" ht="15" hidden="false" customHeight="false" outlineLevel="0" collapsed="false">
      <c r="A24" s="23"/>
      <c r="B24" s="2"/>
      <c r="C24" s="2"/>
      <c r="D24" s="2"/>
      <c r="E24" s="24"/>
      <c r="F24" s="2"/>
      <c r="G24" s="2"/>
      <c r="H24" s="2"/>
    </row>
    <row r="25" customFormat="false" ht="15" hidden="false" customHeight="false" outlineLevel="0" collapsed="false">
      <c r="A25" s="23" t="s">
        <v>13</v>
      </c>
      <c r="B25" s="2"/>
      <c r="C25" s="5" t="n">
        <f aca="false">D12</f>
        <v>2330.4</v>
      </c>
      <c r="D25" s="2"/>
      <c r="E25" s="25" t="n">
        <f aca="false">Payroll!J7</f>
        <v>6991.2</v>
      </c>
      <c r="F25" s="2"/>
      <c r="G25" s="2"/>
      <c r="H25" s="2"/>
    </row>
    <row r="26" customFormat="false" ht="15" hidden="false" customHeight="false" outlineLevel="0" collapsed="false">
      <c r="A26" s="23" t="s">
        <v>72</v>
      </c>
      <c r="B26" s="2"/>
      <c r="C26" s="5" t="n">
        <f aca="false">C25-C16-C17-C18-C19</f>
        <v>2110.71792461538</v>
      </c>
      <c r="D26" s="2"/>
      <c r="E26" s="24"/>
      <c r="F26" s="2"/>
      <c r="G26" s="2"/>
      <c r="H26" s="2"/>
    </row>
    <row r="27" customFormat="false" ht="15" hidden="false" customHeight="false" outlineLevel="0" collapsed="false">
      <c r="A27" s="23" t="s">
        <v>73</v>
      </c>
      <c r="B27" s="2"/>
      <c r="C27" s="5" t="n">
        <f aca="false">C16+C17+C18+C19</f>
        <v>219.682075384615</v>
      </c>
      <c r="D27" s="2"/>
      <c r="E27" s="25" t="n">
        <f aca="false">L21</f>
        <v>659.04415076923</v>
      </c>
      <c r="F27" s="2"/>
      <c r="G27" s="2"/>
      <c r="H27" s="2"/>
    </row>
    <row r="28" customFormat="false" ht="15" hidden="false" customHeight="false" outlineLevel="0" collapsed="false">
      <c r="A28" s="23"/>
      <c r="B28" s="2"/>
      <c r="C28" s="2"/>
      <c r="D28" s="2"/>
      <c r="E28" s="24"/>
      <c r="F28" s="2"/>
      <c r="G28" s="2"/>
      <c r="H28" s="2"/>
    </row>
    <row r="29" customFormat="false" ht="15" hidden="false" customHeight="false" outlineLevel="0" collapsed="false">
      <c r="A29" s="26" t="s">
        <v>74</v>
      </c>
      <c r="B29" s="27"/>
      <c r="C29" s="27" t="n">
        <v>0</v>
      </c>
      <c r="D29" s="27"/>
      <c r="E29" s="28" t="n">
        <v>0</v>
      </c>
      <c r="F29" s="2"/>
      <c r="G29" s="2"/>
      <c r="H29" s="2"/>
    </row>
    <row r="30" customFormat="false" ht="15" hidden="false" customHeight="false" outlineLevel="0" collapsed="false">
      <c r="A30" s="2"/>
      <c r="B30" s="2"/>
      <c r="C30" s="2"/>
      <c r="D30" s="2"/>
      <c r="E30" s="2"/>
      <c r="F30" s="2"/>
      <c r="G30" s="2"/>
      <c r="H30" s="2"/>
    </row>
    <row r="31" customFormat="false" ht="15" hidden="false" customHeight="false" outlineLevel="0" collapsed="false">
      <c r="A31" s="2"/>
      <c r="B31" s="2"/>
      <c r="C31" s="2"/>
      <c r="D31" s="2"/>
      <c r="E31" s="2"/>
      <c r="F31" s="2"/>
      <c r="G31" s="2"/>
      <c r="H31" s="2"/>
    </row>
    <row r="32" customFormat="false" ht="15" hidden="false" customHeight="false" outlineLevel="0" collapsed="false">
      <c r="A32" s="2"/>
      <c r="B32" s="2"/>
      <c r="C32" s="2"/>
      <c r="D32" s="2"/>
      <c r="E32" s="2"/>
      <c r="F32" s="2"/>
      <c r="G32" s="2"/>
      <c r="H32" s="2"/>
    </row>
    <row r="33" customFormat="false" ht="15" hidden="false" customHeight="false" outlineLevel="0" collapsed="false">
      <c r="A33" s="2"/>
      <c r="B33" s="2"/>
      <c r="C33" s="2"/>
      <c r="D33" s="2"/>
      <c r="E33" s="2"/>
      <c r="F33" s="2"/>
      <c r="G33" s="2"/>
      <c r="H33" s="2"/>
    </row>
    <row r="34" customFormat="false" ht="15" hidden="false" customHeight="false" outlineLevel="0" collapsed="false">
      <c r="A34" s="2"/>
      <c r="B34" s="2"/>
      <c r="C34" s="2"/>
      <c r="D34" s="2"/>
      <c r="E34" s="2"/>
      <c r="F34" s="2"/>
      <c r="G34" s="2"/>
      <c r="H34" s="2"/>
    </row>
    <row r="35" customFormat="false" ht="15" hidden="false" customHeight="false" outlineLevel="0" collapsed="false">
      <c r="A35" s="2"/>
      <c r="B35" s="2"/>
      <c r="C35" s="2"/>
      <c r="D35" s="2"/>
      <c r="E35" s="2"/>
      <c r="F35" s="2"/>
      <c r="G35" s="2"/>
      <c r="H35" s="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2026-02-04T14:26:23Z</dcterms:created>
  <dc:creator/>
  <dc:description/>
  <dc:language>en-US</dc:language>
  <cp:lastModifiedBy/>
  <dcterms:modified xsi:type="dcterms:W3CDTF">2026-02-04T16:45:00Z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